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calcPr calcId="144525"/>
</workbook>
</file>

<file path=xl/sharedStrings.xml><?xml version="1.0" encoding="utf-8"?>
<sst xmlns="http://schemas.openxmlformats.org/spreadsheetml/2006/main" count="1362" uniqueCount="458">
  <si>
    <t>预算01-1表</t>
  </si>
  <si>
    <t>2025年财务收支预算总表部门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</si>
  <si>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</si>
  <si>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</si>
  <si>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</si>
  <si>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</si>
  <si>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</si>
  <si>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</si>
  <si>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</si>
  <si>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</si>
  <si>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</si>
  <si>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</si>
  <si>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</si>
  <si>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</si>
  <si>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</si>
  <si>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</si>
  <si>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</si>
  <si>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</si>
  <si>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</si>
  <si>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</si>
  <si>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</si>
  <si>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</si>
  <si>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</si>
  <si>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</si>
  <si>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</si>
  <si>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</si>
  <si>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</si>
  <si>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</si>
  <si>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</si>
  <si>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</si>
  <si>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</si>
  <si>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</si>
  <si>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</si>
  <si>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</si>
  <si>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</si>
  <si>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</si>
  <si>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</si>
  <si>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</si>
  <si>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</si>
  <si>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</si>
  <si>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</si>
  <si>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</si>
  <si>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</si>
  <si>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</si>
  <si>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t>
  </si>
  <si>
    <t>2</t>
  </si>
  <si>
    <t>3</t>
  </si>
  <si>
    <t>4</t>
  </si>
  <si>
    <t>5</t>
  </si>
  <si>
    <t>6</t>
  </si>
  <si>
    <t>7</t>
  </si>
  <si>
    <t>8</t>
  </si>
  <si>
    <t>9</t>
  </si>
  <si>
    <t>10</t>
  </si>
  <si>
    <t>11</t>
  </si>
  <si>
    <t>12</t>
  </si>
  <si>
    <t>13</t>
  </si>
  <si>
    <t>14</t>
  </si>
  <si>
    <t>15</t>
  </si>
  <si>
    <t>16</t>
  </si>
  <si>
    <t>17</t>
  </si>
  <si>
    <t>18</t>
  </si>
  <si>
    <t>19</t>
  </si>
  <si>
    <t>210</t>
  </si>
  <si>
    <t>玉溪市残疾人联合会</t>
  </si>
  <si>
    <t>210001</t>
  </si>
  <si>
    <t>预算01-3表</t>
  </si>
  <si>
    <t>2025年部门支出预算表</t>
  </si>
  <si>
    <t>科目编码</t>
  </si>
  <si>
    <t>科目名称</t>
  </si>
  <si>
    <t>财政专户管理的支出</t>
  </si>
  <si>
    <t>单位自有资金</t>
  </si>
  <si>
    <t>基本支出</t>
  </si>
  <si>
    <t>项目支出</t>
  </si>
  <si>
    <t>事业支出</t>
  </si>
  <si>
    <t>事业单位
经营支出</t>
  </si>
  <si>
    <t>上级补助支出</t>
  </si>
  <si>
    <t>附属单位补助支出</t>
  </si>
  <si>
    <t>其他支出</t>
  </si>
  <si>
    <t>208</t>
  </si>
  <si>
    <t>20805</t>
  </si>
  <si>
    <t>2080501</t>
  </si>
  <si>
    <t>2080502</t>
  </si>
  <si>
    <t>2080505</t>
  </si>
  <si>
    <t>20811</t>
  </si>
  <si>
    <t>2081101</t>
  </si>
  <si>
    <t>2081104</t>
  </si>
  <si>
    <t>2081105</t>
  </si>
  <si>
    <t>2081199</t>
  </si>
  <si>
    <t>21011</t>
  </si>
  <si>
    <t>2101101</t>
  </si>
  <si>
    <t>2101102</t>
  </si>
  <si>
    <t>2101103</t>
  </si>
  <si>
    <t>2101199</t>
  </si>
  <si>
    <t>221</t>
  </si>
  <si>
    <t>22102</t>
  </si>
  <si>
    <t>2210201</t>
  </si>
  <si>
    <t>2210203</t>
  </si>
  <si>
    <t>229</t>
  </si>
  <si>
    <t>22960</t>
  </si>
  <si>
    <t>2296006</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</si>
  <si>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</si>
  <si>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</si>
  <si>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</si>
  <si>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</si>
  <si>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</si>
  <si>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</si>
  <si>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</si>
  <si>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</si>
  <si>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</si>
  <si>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</si>
  <si>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预算02-2表</t>
  </si>
  <si>
    <t>2025年一般公共预算支出预算表（按功能科目分类）</t>
  </si>
  <si>
    <t>部门预算支出功能分类科目</t>
  </si>
  <si>
    <t>人员经费</t>
  </si>
  <si>
    <t>公用经费</t>
  </si>
  <si>
    <t>预算03表</t>
  </si>
  <si>
    <t>2025年一般公共预算“三公”经费支出预算表</t>
  </si>
  <si>
    <t>“三公”经费合计</t>
  </si>
  <si>
    <t>因公出国（境）费</t>
  </si>
  <si>
    <t>公务用车购置及运行费</t>
  </si>
  <si>
    <t>公务用车购置</t>
  </si>
  <si>
    <t>公务用车运行费</t>
  </si>
  <si>
    <t>公务接待费</t>
  </si>
  <si>
    <t>预算04表</t>
  </si>
  <si>
    <t>2025年部门基本支出预算表</t>
  </si>
  <si>
    <t>2025年初预算项目初选表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</si>
  <si>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</si>
  <si>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</si>
  <si>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</si>
  <si>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</si>
  <si>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</si>
  <si>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</si>
  <si>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</si>
  <si>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</si>
  <si>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</si>
  <si>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</si>
  <si>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</si>
  <si>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</si>
  <si>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</si>
  <si>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</si>
  <si>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</si>
  <si>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20</t>
  </si>
  <si>
    <t>21</t>
  </si>
  <si>
    <t>22</t>
  </si>
  <si>
    <t>23</t>
  </si>
  <si>
    <t>530400210000000629655</t>
  </si>
  <si>
    <t>行政人员工资支出</t>
  </si>
  <si>
    <t>行政运行</t>
  </si>
  <si>
    <t>30101</t>
  </si>
  <si>
    <t>基本工资</t>
  </si>
  <si>
    <t>30102</t>
  </si>
  <si>
    <t>津贴补贴</t>
  </si>
  <si>
    <t>购房补贴</t>
  </si>
  <si>
    <t>530400210000000629656</t>
  </si>
  <si>
    <t>事业人员工资支出</t>
  </si>
  <si>
    <t>其他残疾人事业支出</t>
  </si>
  <si>
    <t>30107</t>
  </si>
  <si>
    <t>绩效工资</t>
  </si>
  <si>
    <t>530400210000000629657</t>
  </si>
  <si>
    <t>社会保障缴费</t>
  </si>
  <si>
    <t>机关事业单位基本养老保险缴费支出</t>
  </si>
  <si>
    <t>30108</t>
  </si>
  <si>
    <t>机关事业单位基本养老保险缴费</t>
  </si>
  <si>
    <t>30112</t>
  </si>
  <si>
    <t>其他社会保障缴费</t>
  </si>
  <si>
    <t>行政单位医疗</t>
  </si>
  <si>
    <t>30110</t>
  </si>
  <si>
    <t>职工基本医疗保险缴费</t>
  </si>
  <si>
    <t>事业单位医疗</t>
  </si>
  <si>
    <t>公务员医疗补助</t>
  </si>
  <si>
    <t>30111</t>
  </si>
  <si>
    <t>公务员医疗补助缴费</t>
  </si>
  <si>
    <t>其他行政事业单位医疗支出</t>
  </si>
  <si>
    <t>530400210000000629658</t>
  </si>
  <si>
    <t>住房公积金</t>
  </si>
  <si>
    <t>30113</t>
  </si>
  <si>
    <t>530400210000000629659</t>
  </si>
  <si>
    <t>对个人和家庭的补助</t>
  </si>
  <si>
    <t>行政单位离退休</t>
  </si>
  <si>
    <t>30305</t>
  </si>
  <si>
    <t>生活补助</t>
  </si>
  <si>
    <t>事业单位离退休</t>
  </si>
  <si>
    <t>530400210000000629660</t>
  </si>
  <si>
    <t>其他工资福利支出</t>
  </si>
  <si>
    <t>30103</t>
  </si>
  <si>
    <t>奖金</t>
  </si>
  <si>
    <t>530400210000000629661</t>
  </si>
  <si>
    <t>公车购置及运维费</t>
  </si>
  <si>
    <t>30231</t>
  </si>
  <si>
    <t>公务用车运行维护费</t>
  </si>
  <si>
    <t>530400210000000629662</t>
  </si>
  <si>
    <t>行政人员公务交通补贴</t>
  </si>
  <si>
    <t>30239</t>
  </si>
  <si>
    <t>其他交通费用</t>
  </si>
  <si>
    <t>530400210000000629663</t>
  </si>
  <si>
    <t>工会经费</t>
  </si>
  <si>
    <t>30228</t>
  </si>
  <si>
    <t>530400210000000629664</t>
  </si>
  <si>
    <t>一般公用经费</t>
  </si>
  <si>
    <t>30299</t>
  </si>
  <si>
    <t>其他商品和服务支出</t>
  </si>
  <si>
    <t>30201</t>
  </si>
  <si>
    <t>办公费</t>
  </si>
  <si>
    <t>30204</t>
  </si>
  <si>
    <t>手续费</t>
  </si>
  <si>
    <t>30205</t>
  </si>
  <si>
    <t>水费</t>
  </si>
  <si>
    <t>30206</t>
  </si>
  <si>
    <t>电费</t>
  </si>
  <si>
    <t>30211</t>
  </si>
  <si>
    <t>差旅费</t>
  </si>
  <si>
    <t>30229</t>
  </si>
  <si>
    <t>福利费</t>
  </si>
  <si>
    <t>30226</t>
  </si>
  <si>
    <t>劳务费</t>
  </si>
  <si>
    <t>530400221100000628402</t>
  </si>
  <si>
    <t>30217</t>
  </si>
  <si>
    <t>530400241100002365982</t>
  </si>
  <si>
    <t>编外临聘人员经费</t>
  </si>
  <si>
    <t>30199</t>
  </si>
  <si>
    <t>530400241100002378695</t>
  </si>
  <si>
    <t>奖励性绩效工资（工资部分）经费</t>
  </si>
  <si>
    <t>530400241100002378732</t>
  </si>
  <si>
    <t>奖励性绩效工资（高于部分）经费</t>
  </si>
  <si>
    <t>530400241100002390452</t>
  </si>
  <si>
    <t>年终一次性奖金</t>
  </si>
  <si>
    <t>530400251100003589818</t>
  </si>
  <si>
    <t>机关后勤购买服务经费</t>
  </si>
  <si>
    <t>30227</t>
  </si>
  <si>
    <t>委托业务费</t>
  </si>
  <si>
    <t>530400251100003842632</t>
  </si>
  <si>
    <t>物业管理费</t>
  </si>
  <si>
    <t>30209</t>
  </si>
  <si>
    <t>预算05-1表</t>
  </si>
  <si>
    <t>2025年部门项目支出预算表</t>
  </si>
  <si>
    <t>项目分类</t>
  </si>
  <si>
    <t>项目单位</t>
  </si>
  <si>
    <t>本年拨款</t>
  </si>
  <si>
    <t>单位资金</t>
  </si>
  <si>
    <t>其中：本次下达</t>
  </si>
  <si>
    <t>残疾人就业服务及就业创业补助资金</t>
  </si>
  <si>
    <t>民生类</t>
  </si>
  <si>
    <t>530400201100000115090</t>
  </si>
  <si>
    <t>残疾人就业</t>
  </si>
  <si>
    <t>中央财政残疾人事业发展市级补助经费</t>
  </si>
  <si>
    <t>530400221100000660761</t>
  </si>
  <si>
    <t>用于残疾人事业的彩票公益金支出</t>
  </si>
  <si>
    <t>省级残疾人事业彩票公益金经费</t>
  </si>
  <si>
    <t>530400241100003004940</t>
  </si>
  <si>
    <t>30399</t>
  </si>
  <si>
    <t>其他对个人和家庭的补助</t>
  </si>
  <si>
    <t>市级残疾人就业保障金（市级）经费</t>
  </si>
  <si>
    <t>530400251100003555559</t>
  </si>
  <si>
    <t>30207</t>
  </si>
  <si>
    <t>邮电费</t>
  </si>
  <si>
    <t>30215</t>
  </si>
  <si>
    <t>会议费</t>
  </si>
  <si>
    <t>30216</t>
  </si>
  <si>
    <t>培训费</t>
  </si>
  <si>
    <t>残疾人康复</t>
  </si>
  <si>
    <t>30901</t>
  </si>
  <si>
    <t>房屋建筑物购建</t>
  </si>
  <si>
    <t>30309</t>
  </si>
  <si>
    <t>奖励金</t>
  </si>
  <si>
    <t>30306</t>
  </si>
  <si>
    <t>救济费</t>
  </si>
  <si>
    <t>市级残疾人就业保障金（县区）经费</t>
  </si>
  <si>
    <t>专项业务类</t>
  </si>
  <si>
    <t>530400251100003558727</t>
  </si>
  <si>
    <t>39999</t>
  </si>
  <si>
    <t>市级残疾人事业彩票公益金（市级）经费</t>
  </si>
  <si>
    <t>530400251100003559655</t>
  </si>
  <si>
    <t>市级残疾人事业彩票公益金（县区）经费</t>
  </si>
  <si>
    <t>530400251100003582633</t>
  </si>
  <si>
    <t>合  计</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</si>
  <si>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</si>
  <si>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</si>
  <si>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</si>
  <si>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</si>
  <si>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</si>
  <si>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</si>
  <si>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</si>
  <si>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</si>
  <si>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</si>
  <si>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</si>
  <si>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</si>
  <si>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</si>
  <si>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（1）参加省竞赛选手强化培训和竞赛，6个项目共36人参加强化培训。
（2）残疾人职业技能培训220人。
（3）残疾人就业技能得到提升；
（4）参与残疾人职业指导竞赛人员满意度大于85%；
（5）全市残疾人就业服务机构负责人及系统管理员培训和全省残疾人就业服务机构工作人员职业能力提升业务培训60人；
（6）与市电视台联合开展残疾人事业专题宣传不少于4次，玉溪日报专题宣传不少于3版，市残联公众号维护管理1年。
（7）帮助全市不少于50名残疾人解决维权及信访反映困难和问题，有效化解残疾人矛盾诉求。
残疾人工作影响力大幅提升；残疾人信访件逐年下降，信访残疾人满意率95%以上。
（8）项目于2025年12月前完成。</t>
  </si>
  <si>
    <t>产出指标</t>
  </si>
  <si>
    <t>数量指标</t>
  </si>
  <si>
    <t>残疾人职业技能培训</t>
  </si>
  <si>
    <t>&gt;=</t>
  </si>
  <si>
    <t>220</t>
  </si>
  <si>
    <t>人</t>
  </si>
  <si>
    <t>定量指标</t>
  </si>
  <si>
    <t>反映预算部门（单位）组织开展各类培训的人次。</t>
  </si>
  <si>
    <t>玉溪日报专题宣传版次</t>
  </si>
  <si>
    <t>次</t>
  </si>
  <si>
    <t>反映市广播电视台对涉及残疾人工作的有新闻价值的新闻进行及时报道的版次。</t>
  </si>
  <si>
    <t>参加省竞赛选手强化培训和竞赛项目数</t>
  </si>
  <si>
    <t>个</t>
  </si>
  <si>
    <t>反映参加省竞赛选手强化培训和竞赛项目数</t>
  </si>
  <si>
    <t>时效指标</t>
  </si>
  <si>
    <t>项目完成时间</t>
  </si>
  <si>
    <t>&lt;=</t>
  </si>
  <si>
    <t>2025年12月</t>
  </si>
  <si>
    <t>%</t>
  </si>
  <si>
    <t>定性指标</t>
  </si>
  <si>
    <t>反映项目完成时间</t>
  </si>
  <si>
    <t>成本指标</t>
  </si>
  <si>
    <t>经济成本指标</t>
  </si>
  <si>
    <t>200</t>
  </si>
  <si>
    <t>元/天</t>
  </si>
  <si>
    <t>反映残疾人职业技能市本级培训食宿费标准</t>
  </si>
  <si>
    <t>效益指标</t>
  </si>
  <si>
    <t>社会效益</t>
  </si>
  <si>
    <t>残疾人就业技能</t>
  </si>
  <si>
    <t>=</t>
  </si>
  <si>
    <t>得到提升</t>
  </si>
  <si>
    <t>反映预算部门（单位）组织开展培训对提高残疾人就业帮助。</t>
  </si>
  <si>
    <t>残疾人康复服务水平</t>
  </si>
  <si>
    <t>有所提高</t>
  </si>
  <si>
    <t>反映残疾人康复服务水平</t>
  </si>
  <si>
    <t>满意度指标</t>
  </si>
  <si>
    <t>服务对象满意度</t>
  </si>
  <si>
    <t>信访残疾人满意率</t>
  </si>
  <si>
    <t>95</t>
  </si>
  <si>
    <t>反映信访残疾人满意率</t>
  </si>
  <si>
    <t>参与残疾人职业指导竞赛人员满意度</t>
  </si>
  <si>
    <t>85</t>
  </si>
  <si>
    <t>反映参训人员对培训内容、讲师授课、课程设置和培训效果等的满意度。</t>
  </si>
  <si>
    <t>通过开展助学补助活动，保障残疾人或残疾人子女的教育权利，减轻残疾人家庭经济负担。
通过实施残疾人精准康复服务行动，为有康复需求的经济困难家庭7岁以上残疾儿童或成年持证残疾人（含视力、听力、肢体、智力、精神残疾）提供康复医疗、康复训练、辅助器具适配（含普及型假肢适配）、支持性服务等基本康复服务，有效改善其功能障碍、提高生活质量和社会活动参与能力。数量指标：有需求的7岁以上残疾儿童或成年残疾人得到康复服务的比例≥85%；项目完成时间：2025年12月底；社会效益指标：残疾人康复服务水平有所提高；服务对象满意度指标：残疾人及其家属对残疾人服务的满意度≥80%。
通过儿童康复救助，为0-6岁家庭困难，视力、听力、言语、肢体、智力等残疾儿童和孤独症儿童提供人工耳蜗及助听器验配、肢体矫治手术、功能训练等服务，显著改善残疾儿童功能状况，增强自理及社会参与能力，基本实现残疾儿童应救尽救。</t>
  </si>
  <si>
    <t>贫困重度精神残疾人免费住院救助人数</t>
  </si>
  <si>
    <t>反映贫困重度精神残疾人免费住院救助人数</t>
  </si>
  <si>
    <t>贫困重度精神残疾人免费服药救助人数</t>
  </si>
  <si>
    <t>1500</t>
  </si>
  <si>
    <t>人次</t>
  </si>
  <si>
    <t>反映贫困重度精神残疾人免费服药救助人数</t>
  </si>
  <si>
    <t>2025年12月底</t>
  </si>
  <si>
    <t>月</t>
  </si>
  <si>
    <t>经济效益</t>
  </si>
  <si>
    <t>通过开展助学补助活动， 使残疾人家庭经济负担。</t>
  </si>
  <si>
    <t>减轻</t>
  </si>
  <si>
    <t>反映通过开展助学补助活动， 使残疾人家庭经济负担减轻情况</t>
  </si>
  <si>
    <t>可持续影响</t>
  </si>
  <si>
    <t>残疾儿童应救尽救</t>
  </si>
  <si>
    <t>基本实现</t>
  </si>
  <si>
    <t>反映残疾儿童应救尽救情况</t>
  </si>
  <si>
    <t>残疾人及其家属对残疾人服务的满意度</t>
  </si>
  <si>
    <t>80</t>
  </si>
  <si>
    <t>反映得到残疾人康复服务的满意程度，及是否达到预期社会效益的满意度。</t>
  </si>
  <si>
    <t>1.集训运动员80人，集训时间计划不少于100天。
2.为重度残疾人提供康复健身体育进家庭服务500户；新建残疾人自强健身示范点2个；组织开展“残疾人自强健身周”、“全国特奥日”等残疾人群众性全民健身活动2场。  
3.组团参加第十届云南省残疾人艺术汇演；
4.组织无障碍体验活动1次；打造无障碍环境建设示范点2个。
5.组织开展全国助残日、残疾预防日、国际残疾人日等重要节日宣传、活动共3次。
项目于2025年12月前全部完成。</t>
  </si>
  <si>
    <t>集训运动员</t>
  </si>
  <si>
    <t>反映集训运动员人数</t>
  </si>
  <si>
    <t>集训时间计划</t>
  </si>
  <si>
    <t>100</t>
  </si>
  <si>
    <t>天</t>
  </si>
  <si>
    <t>反映集训时间计划</t>
  </si>
  <si>
    <t>年-月-日</t>
  </si>
  <si>
    <t>青少年心理疾病对个人、家庭与社会的负担</t>
  </si>
  <si>
    <t>反映青少年心理疾病对个人、家庭与社会的负担减轻情况</t>
  </si>
  <si>
    <t>通过开展农村困难残疾人实用技术培训，使农村困难残疾人促进增收</t>
  </si>
  <si>
    <t>促进增收</t>
  </si>
  <si>
    <t>反映通过开展农村困难残疾人实用技术培训，使农村困难残疾人促进增收</t>
  </si>
  <si>
    <t>青少年心理疾病发生率</t>
  </si>
  <si>
    <t>减少</t>
  </si>
  <si>
    <t>反映青少年心理疾病发生率</t>
  </si>
  <si>
    <t>通过开展农村困难残疾人实用技术培训，帮助农村困难残疾人提高生产生活技能</t>
  </si>
  <si>
    <t>提高</t>
  </si>
  <si>
    <t>反映通过开展农村困难残疾人实用技术培训，帮助农村困难残疾人提高生产生活技能</t>
  </si>
  <si>
    <t>接受服务的残疾人满意度</t>
  </si>
  <si>
    <t>反映接受服务的残疾人满意度</t>
  </si>
  <si>
    <t>通过扶持，不断促进残疾人就业，只有残疾人有了一定的经济收入，才能解决残疾人家庭负担，起到就业一人、安定一家、稳定一片的效果，实现残疾人自我价值，从而减轻国家和社会的负担。
通过儿童康复救助，为0-6岁家庭困难，视力、听力、言语、肢体、智力等残疾儿童和孤独症儿童提供人工耳蜗及助听器验配、肢体矫治手术、功能训练等服务，显著改善残疾儿童功能状况，增强自理及社会参与能力，基本实现残疾儿童应救尽救。</t>
  </si>
  <si>
    <t>残疾人就业创业示范户</t>
  </si>
  <si>
    <t>60</t>
  </si>
  <si>
    <t>户</t>
  </si>
  <si>
    <t>反映残疾人就业创业示范户数量</t>
  </si>
  <si>
    <t>残疾人就业一级示范基地</t>
  </si>
  <si>
    <t>1.00</t>
  </si>
  <si>
    <t>反映残疾人就业一级示范基地</t>
  </si>
  <si>
    <t>残疾人创业就业领军人才</t>
  </si>
  <si>
    <t>反映残疾人创业就业领军人才</t>
  </si>
  <si>
    <t>3000</t>
  </si>
  <si>
    <t>元</t>
  </si>
  <si>
    <t>反映残疾人就业创业示范户市级每户配套补助3000元</t>
  </si>
  <si>
    <t>残疾人家庭负担</t>
  </si>
  <si>
    <t>有效减轻</t>
  </si>
  <si>
    <t>反映残疾人家庭负担减轻情况</t>
  </si>
  <si>
    <t>残疾人实现残疾人自我价值，从而减轻国家和社会的负担</t>
  </si>
  <si>
    <t>反映残疾人实现残疾人自我价值，从而减轻国家和社会的负担情况</t>
  </si>
  <si>
    <t>被服务残疾人满意度</t>
  </si>
  <si>
    <t>反映被服务残疾人满意度情况</t>
  </si>
  <si>
    <t>预算06表</t>
  </si>
  <si>
    <t>2025年部门政府性基金预算支出预算表</t>
  </si>
  <si>
    <t>单位:元</t>
  </si>
  <si>
    <t>政府性基金预算支出</t>
  </si>
  <si>
    <t>彩票公益金安排的支出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</si>
  <si>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</si>
  <si>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</si>
  <si>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</si>
  <si>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</si>
  <si>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</si>
  <si>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</si>
  <si>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</si>
  <si>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</si>
  <si>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</si>
  <si>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</si>
  <si>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</si>
  <si>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</si>
  <si>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车辆保险费</t>
  </si>
  <si>
    <t>预算08表</t>
  </si>
  <si>
    <t>2025年部门政府购买服务预算表</t>
  </si>
  <si>
    <t>政府购买服务项目</t>
  </si>
  <si>
    <t>政府购买服务目录</t>
  </si>
  <si>
    <t>备注：玉溪市残疾人联合会2025年无政府购买服务预算支出，此表为空。</t>
  </si>
  <si>
    <t>预算09-1表</t>
  </si>
  <si>
    <t>2025年市对下转移支付预算表</t>
  </si>
  <si>
    <t>单位名称（项目）</t>
  </si>
  <si>
    <t>地区</t>
  </si>
  <si>
    <t>政府性基金</t>
  </si>
  <si>
    <t>红塔区</t>
  </si>
  <si>
    <t>江川区</t>
  </si>
  <si>
    <t>澄江市</t>
  </si>
  <si>
    <t>通海县</t>
  </si>
  <si>
    <t>华宁县</t>
  </si>
  <si>
    <t>易门县</t>
  </si>
  <si>
    <t>峨山县</t>
  </si>
  <si>
    <t>新平县</t>
  </si>
  <si>
    <t>元江县</t>
  </si>
  <si>
    <t>高新区</t>
  </si>
  <si>
    <t>预算09-2表</t>
  </si>
  <si>
    <t>2025年市对下转移支付绩效目标表</t>
  </si>
  <si>
    <t>预算10表</t>
  </si>
  <si>
    <t>2025年新增资产配置表</t>
  </si>
  <si>
    <t>资产类别</t>
  </si>
  <si>
    <t>资产分类代码.名称</t>
  </si>
  <si>
    <t>资产名称</t>
  </si>
  <si>
    <t>计量单位</t>
  </si>
  <si>
    <t>财政部门批复数（元）</t>
  </si>
  <si>
    <t>单价</t>
  </si>
  <si>
    <t>金额</t>
  </si>
  <si>
    <t>备注：玉溪市残疾人联合会2025年无新增资产配置，此表为空。</t>
  </si>
  <si>
    <t>预算11表</t>
  </si>
  <si>
    <t>2025年上级补助项目支出预算表</t>
  </si>
  <si>
    <t>上级补助</t>
  </si>
  <si>
    <t>备注：玉溪市残疾人联合会2025年无上级补助项目支出，此表为空。</t>
  </si>
  <si>
    <t>预算12表</t>
  </si>
  <si>
    <t>2025年部门项目支出中期规划预算表</t>
  </si>
  <si>
    <t>项目级次</t>
  </si>
  <si>
    <t>2025年</t>
  </si>
  <si>
    <t>2026年</t>
  </si>
  <si>
    <t>2027年</t>
  </si>
  <si>
    <t>312 民生类</t>
  </si>
  <si>
    <t>本级</t>
  </si>
  <si>
    <t>321 专项业务类</t>
  </si>
  <si>
    <t>下级</t>
  </si>
  <si>
    <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</si>
</sst>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yyyy/mm/dd\ hh:mm:ss"/>
    <numFmt numFmtId="178" formatCode="yyyy/mm/dd"/>
    <numFmt numFmtId="179" formatCode="#,##0.00;\-#,##0.00;;@"/>
    <numFmt numFmtId="180" formatCode="#,##0;\-#,##0;;@"/>
  </numFmts>
  <fonts count="41">
    <font>
      <sz val="11"/>
      <color rgb="FF000000"/>
      <name val="宋体"/>
      <charset val="134"/>
      <scheme val="minor"/>
    </font>
    <font>
      <sz val="9.75"/>
      <color rgb="FF000000"/>
      <name val="SimSun"/>
      <charset val="134"/>
    </font>
    <font>
      <b/>
      <sz val="21"/>
      <color rgb="FF000000"/>
      <name val="宋体"/>
      <charset val="134"/>
    </font>
    <font>
      <sz val="9"/>
      <color rgb="FF000000"/>
      <name val="宋体"/>
      <charset val="134"/>
    </font>
    <font>
      <sz val="11"/>
      <color rgb="FF000000"/>
      <name val="宋体"/>
      <charset val="134"/>
    </font>
    <font>
      <sz val="10"/>
      <color rgb="FF000000"/>
      <name val="SimSun"/>
      <charset val="134"/>
    </font>
    <font>
      <sz val="9"/>
      <color rgb="FF000000"/>
      <name val="SimSun"/>
      <charset val="134"/>
    </font>
    <font>
      <sz val="9"/>
      <color theme="1"/>
      <name val="宋体"/>
      <charset val="134"/>
    </font>
    <font>
      <b/>
      <sz val="23"/>
      <color rgb="FF000000"/>
      <name val="宋体"/>
      <charset val="134"/>
    </font>
    <font>
      <sz val="9.75"/>
      <color rgb="FF000000"/>
      <name val="宋体"/>
      <charset val="134"/>
    </font>
    <font>
      <sz val="10"/>
      <color rgb="FF000000"/>
      <name val="宋体"/>
      <charset val="134"/>
    </font>
    <font>
      <sz val="9"/>
      <name val="宋体"/>
      <charset val="134"/>
    </font>
    <font>
      <b/>
      <sz val="23.25"/>
      <name val="宋体"/>
      <charset val="134"/>
    </font>
    <font>
      <sz val="9.75"/>
      <name val="宋体"/>
      <charset val="134"/>
    </font>
    <font>
      <sz val="9.75"/>
      <name val="SimSun"/>
      <charset val="134"/>
    </font>
    <font>
      <b/>
      <sz val="23.25"/>
      <color rgb="FF000000"/>
      <name val="宋体"/>
      <charset val="134"/>
    </font>
    <font>
      <b/>
      <sz val="24"/>
      <color rgb="FF000000"/>
      <name val="宋体"/>
      <charset val="134"/>
    </font>
    <font>
      <b/>
      <sz val="22"/>
      <color rgb="FF000000"/>
      <name val="宋体"/>
      <charset val="134"/>
    </font>
    <font>
      <sz val="8.25"/>
      <color rgb="FF000000"/>
      <name val="宋体"/>
      <charset val="134"/>
    </font>
    <font>
      <sz val="11"/>
      <color theme="1"/>
      <name val="宋体"/>
      <charset val="134"/>
      <scheme val="minor"/>
    </font>
    <font>
      <sz val="9"/>
      <name val="SimSun"/>
      <charset val="134"/>
    </font>
    <font>
      <b/>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xf>
    <xf numFmtId="42" fontId="19"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1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177" fontId="11" fillId="0" borderId="7">
      <alignment horizontal="righ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19"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19" fillId="0" borderId="0" applyFont="0" applyFill="0" applyBorder="0" applyAlignment="0" applyProtection="0">
      <alignment vertical="center"/>
    </xf>
    <xf numFmtId="178" fontId="11" fillId="0" borderId="7">
      <alignment horizontal="right" vertical="center"/>
    </xf>
    <xf numFmtId="0" fontId="27" fillId="0" borderId="0" applyNumberFormat="0" applyFill="0" applyBorder="0" applyAlignment="0" applyProtection="0">
      <alignment vertical="center"/>
    </xf>
    <xf numFmtId="0" fontId="19" fillId="7" borderId="15"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6" applyNumberFormat="0" applyFill="0" applyAlignment="0" applyProtection="0">
      <alignment vertical="center"/>
    </xf>
    <xf numFmtId="0" fontId="33" fillId="0" borderId="16" applyNumberFormat="0" applyFill="0" applyAlignment="0" applyProtection="0">
      <alignment vertical="center"/>
    </xf>
    <xf numFmtId="0" fontId="25" fillId="9" borderId="0" applyNumberFormat="0" applyBorder="0" applyAlignment="0" applyProtection="0">
      <alignment vertical="center"/>
    </xf>
    <xf numFmtId="0" fontId="28" fillId="0" borderId="17" applyNumberFormat="0" applyFill="0" applyAlignment="0" applyProtection="0">
      <alignment vertical="center"/>
    </xf>
    <xf numFmtId="0" fontId="25" fillId="10" borderId="0" applyNumberFormat="0" applyBorder="0" applyAlignment="0" applyProtection="0">
      <alignment vertical="center"/>
    </xf>
    <xf numFmtId="0" fontId="34" fillId="11" borderId="18" applyNumberFormat="0" applyAlignment="0" applyProtection="0">
      <alignment vertical="center"/>
    </xf>
    <xf numFmtId="0" fontId="35" fillId="11" borderId="14" applyNumberFormat="0" applyAlignment="0" applyProtection="0">
      <alignment vertical="center"/>
    </xf>
    <xf numFmtId="0" fontId="36" fillId="12" borderId="19"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10" fontId="11" fillId="0" borderId="7">
      <alignment horizontal="righ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179" fontId="11" fillId="0" borderId="7">
      <alignment horizontal="right" vertical="center"/>
    </xf>
    <xf numFmtId="49" fontId="11" fillId="0" borderId="7">
      <alignment horizontal="left" vertical="center" wrapText="1"/>
    </xf>
    <xf numFmtId="179" fontId="11" fillId="0" borderId="7">
      <alignment horizontal="right" vertical="center"/>
    </xf>
    <xf numFmtId="176" fontId="11" fillId="0" borderId="7">
      <alignment horizontal="right" vertical="center"/>
    </xf>
    <xf numFmtId="180" fontId="11" fillId="0" borderId="7">
      <alignment horizontal="right" vertical="center"/>
    </xf>
  </cellStyleXfs>
  <cellXfs count="170">
    <xf numFmtId="0" fontId="0" fillId="0" borderId="0" xfId="0" applyFont="1">
      <alignment vertical="top"/>
    </xf>
    <xf numFmtId="0" fontId="1" fillId="0" borderId="0" xfId="0" applyFont="1" applyBorder="1" applyAlignment="1">
      <alignment horizontal="right" vertical="center"/>
    </xf>
    <xf numFmtId="49" fontId="1" fillId="0" borderId="0" xfId="0" applyNumberFormat="1" applyFont="1" applyBorder="1" applyAlignment="1">
      <alignment horizontal="right" vertical="center"/>
    </xf>
    <xf numFmtId="0" fontId="1" fillId="0" borderId="0" xfId="0" applyFont="1" applyBorder="1" applyAlignment="1" applyProtection="1">
      <alignment horizontal="right" vertical="center"/>
      <protection locked="0"/>
    </xf>
    <xf numFmtId="0" fontId="2" fillId="0" borderId="0" xfId="0" applyFont="1" applyBorder="1" applyAlignment="1">
      <alignment horizontal="center" vertical="center"/>
    </xf>
    <xf numFmtId="0" fontId="3" fillId="0" borderId="0" xfId="0" applyFont="1" applyBorder="1" applyAlignment="1" applyProtection="1">
      <alignment horizontal="left" vertical="center"/>
      <protection locked="0"/>
    </xf>
    <xf numFmtId="0" fontId="4" fillId="0" borderId="0" xfId="0" applyFont="1" applyBorder="1" applyAlignment="1">
      <alignment horizontal="left" vertical="center"/>
    </xf>
    <xf numFmtId="0" fontId="4" fillId="0" borderId="0" xfId="0" applyFont="1" applyBorder="1" applyAlignment="1"/>
    <xf numFmtId="0" fontId="5" fillId="0" borderId="0" xfId="0" applyFont="1" applyBorder="1" applyAlignment="1" applyProtection="1">
      <alignment horizontal="right"/>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pplyProtection="1">
      <alignment horizontal="center" vertical="center" wrapText="1"/>
      <protection locked="0"/>
    </xf>
    <xf numFmtId="0" fontId="1" fillId="0" borderId="5" xfId="0" applyFont="1" applyBorder="1" applyAlignment="1">
      <alignment horizontal="center" vertical="center" wrapText="1"/>
    </xf>
    <xf numFmtId="0" fontId="1" fillId="0" borderId="1" xfId="0" applyFont="1" applyBorder="1" applyAlignment="1">
      <alignment horizontal="center" vertical="center"/>
    </xf>
    <xf numFmtId="0" fontId="1" fillId="0" borderId="6"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6" fillId="0" borderId="7" xfId="0" applyFont="1" applyBorder="1" applyAlignment="1" applyProtection="1">
      <alignment horizontal="left" vertical="center" wrapText="1"/>
      <protection locked="0"/>
    </xf>
    <xf numFmtId="0" fontId="6" fillId="0" borderId="7" xfId="0" applyFont="1" applyBorder="1" applyAlignment="1" applyProtection="1">
      <alignment horizontal="left" vertical="center"/>
      <protection locked="0"/>
    </xf>
    <xf numFmtId="49" fontId="6" fillId="0" borderId="7" xfId="53" applyNumberFormat="1" applyFont="1" applyBorder="1">
      <alignment horizontal="left" vertical="center" wrapText="1"/>
    </xf>
    <xf numFmtId="179" fontId="7" fillId="0" borderId="7" xfId="0" applyNumberFormat="1" applyFont="1" applyBorder="1" applyAlignment="1">
      <alignment horizontal="right" vertical="center"/>
    </xf>
    <xf numFmtId="0" fontId="6" fillId="0" borderId="7" xfId="0" applyFont="1" applyBorder="1" applyAlignment="1" applyProtection="1">
      <alignment horizontal="left" vertical="center" wrapText="1" indent="2"/>
      <protection locked="0"/>
    </xf>
    <xf numFmtId="49" fontId="6" fillId="0" borderId="7" xfId="0" applyNumberFormat="1" applyFont="1" applyBorder="1" applyAlignment="1">
      <alignment horizontal="center" vertical="center" wrapText="1"/>
    </xf>
    <xf numFmtId="49" fontId="7" fillId="0" borderId="7" xfId="53" applyNumberFormat="1" applyFont="1" applyBorder="1">
      <alignment horizontal="left" vertical="center" wrapText="1"/>
    </xf>
    <xf numFmtId="0" fontId="6" fillId="0" borderId="2" xfId="0" applyFont="1" applyBorder="1" applyAlignment="1" applyProtection="1">
      <alignment horizontal="center" vertical="center" wrapText="1"/>
      <protection locked="0"/>
    </xf>
    <xf numFmtId="0" fontId="6" fillId="0" borderId="3"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0" xfId="0" applyFont="1" applyBorder="1" applyAlignment="1">
      <alignment horizontal="right" vertical="center"/>
    </xf>
    <xf numFmtId="49" fontId="6" fillId="0" borderId="0" xfId="0" applyNumberFormat="1" applyFont="1" applyBorder="1" applyAlignment="1">
      <alignment horizontal="right" vertical="center"/>
    </xf>
    <xf numFmtId="0" fontId="8" fillId="0" borderId="0" xfId="0" applyFont="1" applyBorder="1" applyAlignment="1">
      <alignment horizontal="center" vertical="center"/>
    </xf>
    <xf numFmtId="0" fontId="9" fillId="0" borderId="1" xfId="0" applyFont="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5" xfId="0" applyFont="1" applyBorder="1" applyAlignment="1" applyProtection="1">
      <alignment horizontal="center" vertical="center" wrapText="1"/>
      <protection locked="0"/>
    </xf>
    <xf numFmtId="0" fontId="9" fillId="0" borderId="5" xfId="0" applyFont="1" applyBorder="1" applyAlignment="1">
      <alignment horizontal="center" vertical="center" wrapText="1"/>
    </xf>
    <xf numFmtId="0" fontId="9" fillId="0" borderId="5" xfId="0" applyFont="1" applyBorder="1" applyAlignment="1">
      <alignment horizontal="center" vertical="center"/>
    </xf>
    <xf numFmtId="0" fontId="9" fillId="0" borderId="6" xfId="0" applyFont="1" applyBorder="1" applyAlignment="1" applyProtection="1">
      <alignment horizontal="center" vertical="center" wrapText="1"/>
      <protection locked="0"/>
    </xf>
    <xf numFmtId="0" fontId="9" fillId="0" borderId="6" xfId="0" applyFont="1" applyBorder="1" applyAlignment="1">
      <alignment horizontal="center" vertical="center" wrapText="1"/>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3" fillId="0" borderId="7" xfId="0" applyFont="1" applyBorder="1" applyAlignment="1">
      <alignment horizontal="left" vertical="center" wrapText="1"/>
    </xf>
    <xf numFmtId="0" fontId="3" fillId="0" borderId="7" xfId="0" applyFont="1" applyBorder="1" applyAlignment="1" applyProtection="1">
      <alignment horizontal="left" vertical="center" wrapText="1"/>
      <protection locked="0"/>
    </xf>
    <xf numFmtId="179" fontId="7" fillId="0" borderId="7" xfId="0" applyNumberFormat="1" applyFont="1" applyBorder="1" applyAlignment="1">
      <alignment horizontal="right" vertical="center" wrapText="1"/>
    </xf>
    <xf numFmtId="0" fontId="10"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6" fillId="0" borderId="0" xfId="0" applyFont="1" applyBorder="1" applyAlignment="1" applyProtection="1">
      <alignment horizontal="right" vertical="center"/>
      <protection locked="0"/>
    </xf>
    <xf numFmtId="0" fontId="10" fillId="0" borderId="0" xfId="0" applyFont="1" applyBorder="1" applyAlignment="1" applyProtection="1">
      <alignment horizontal="right"/>
      <protection locked="0"/>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7" xfId="0" applyFont="1" applyBorder="1" applyAlignment="1" applyProtection="1">
      <alignment horizontal="center" vertical="center"/>
      <protection locked="0"/>
    </xf>
    <xf numFmtId="49" fontId="11" fillId="0" borderId="0" xfId="53" applyNumberFormat="1" applyFont="1" applyBorder="1" applyAlignment="1">
      <alignment horizontal="right" vertical="center" wrapText="1"/>
    </xf>
    <xf numFmtId="49" fontId="12" fillId="0" borderId="0" xfId="53" applyNumberFormat="1" applyFont="1" applyBorder="1" applyAlignment="1">
      <alignment horizontal="center" vertical="center" wrapText="1"/>
    </xf>
    <xf numFmtId="49" fontId="11" fillId="0" borderId="0" xfId="53" applyNumberFormat="1" applyFont="1" applyBorder="1">
      <alignment horizontal="left" vertical="center" wrapText="1"/>
    </xf>
    <xf numFmtId="49" fontId="13" fillId="0" borderId="7" xfId="0" applyNumberFormat="1" applyFont="1" applyBorder="1" applyAlignment="1">
      <alignment horizontal="center" vertical="center" wrapText="1"/>
    </xf>
    <xf numFmtId="49" fontId="14" fillId="0" borderId="7" xfId="0" applyNumberFormat="1" applyFont="1" applyBorder="1" applyAlignment="1">
      <alignment horizontal="center" vertical="center" wrapText="1"/>
    </xf>
    <xf numFmtId="49" fontId="11" fillId="0" borderId="7" xfId="0" applyNumberFormat="1" applyFont="1" applyBorder="1" applyAlignment="1">
      <alignment horizontal="left" vertical="center" wrapText="1"/>
    </xf>
    <xf numFmtId="49" fontId="11" fillId="0" borderId="7" xfId="0" applyNumberFormat="1" applyFont="1" applyBorder="1" applyAlignment="1">
      <alignment horizontal="center" vertical="center" wrapText="1"/>
    </xf>
    <xf numFmtId="180" fontId="11" fillId="0" borderId="7" xfId="0" applyNumberFormat="1" applyFont="1" applyBorder="1" applyAlignment="1">
      <alignment horizontal="right" vertical="center" wrapText="1"/>
    </xf>
    <xf numFmtId="179" fontId="11" fillId="0" borderId="7" xfId="0" applyNumberFormat="1" applyFont="1" applyBorder="1" applyAlignment="1">
      <alignment horizontal="right" vertical="center" wrapText="1"/>
    </xf>
    <xf numFmtId="0" fontId="15" fillId="0" borderId="0" xfId="0" applyFont="1" applyBorder="1" applyAlignment="1">
      <alignment horizontal="center" vertical="center"/>
    </xf>
    <xf numFmtId="0" fontId="16" fillId="0" borderId="0" xfId="0" applyFont="1" applyBorder="1" applyAlignment="1">
      <alignment horizontal="center" vertical="center"/>
    </xf>
    <xf numFmtId="0" fontId="16" fillId="0" borderId="0" xfId="0" applyFont="1" applyBorder="1" applyAlignment="1" applyProtection="1">
      <alignment horizontal="center" vertical="center"/>
      <protection locked="0"/>
    </xf>
    <xf numFmtId="0" fontId="9" fillId="0" borderId="7" xfId="0" applyFont="1" applyBorder="1" applyAlignment="1">
      <alignment horizontal="center" vertical="center" wrapText="1"/>
    </xf>
    <xf numFmtId="0" fontId="3" fillId="0" borderId="7" xfId="0" applyFont="1" applyBorder="1" applyAlignment="1">
      <alignment vertical="center" wrapText="1"/>
    </xf>
    <xf numFmtId="0" fontId="3" fillId="0" borderId="7" xfId="0" applyFont="1" applyBorder="1" applyAlignment="1">
      <alignment horizontal="center" vertical="center" wrapText="1"/>
    </xf>
    <xf numFmtId="0" fontId="3" fillId="0" borderId="7" xfId="0" applyFont="1" applyBorder="1" applyAlignment="1" applyProtection="1">
      <alignment horizontal="center" vertical="center"/>
      <protection locked="0"/>
    </xf>
    <xf numFmtId="49" fontId="7" fillId="0" borderId="7" xfId="53" applyNumberFormat="1" applyFont="1" applyBorder="1" applyAlignment="1">
      <alignment horizontal="left" vertical="center" wrapText="1" indent="1"/>
    </xf>
    <xf numFmtId="0" fontId="17"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0" xfId="0" applyFont="1" applyBorder="1" applyAlignment="1">
      <alignment wrapText="1"/>
    </xf>
    <xf numFmtId="0" fontId="10" fillId="0" borderId="0" xfId="0" applyFont="1" applyBorder="1" applyAlignment="1">
      <alignment horizontal="right" wrapText="1"/>
    </xf>
    <xf numFmtId="0" fontId="10" fillId="0" borderId="0" xfId="0" applyFont="1" applyBorder="1" applyAlignment="1">
      <alignment wrapText="1"/>
    </xf>
    <xf numFmtId="0" fontId="9" fillId="0" borderId="8" xfId="0" applyFont="1" applyBorder="1" applyAlignment="1">
      <alignment horizontal="center" vertical="center" wrapText="1"/>
    </xf>
    <xf numFmtId="0" fontId="3" fillId="0" borderId="0" xfId="0" applyFont="1" applyBorder="1" applyAlignment="1" applyProtection="1">
      <alignment horizontal="right"/>
      <protection locked="0"/>
    </xf>
    <xf numFmtId="0" fontId="3" fillId="0" borderId="0" xfId="0" applyFont="1" applyBorder="1" applyAlignment="1">
      <alignment horizontal="right" vertical="center" wrapText="1"/>
    </xf>
    <xf numFmtId="0" fontId="18" fillId="0" borderId="0" xfId="0" applyFont="1" applyBorder="1" applyAlignment="1" applyProtection="1">
      <alignment horizontal="right" vertical="center" wrapText="1"/>
      <protection locked="0"/>
    </xf>
    <xf numFmtId="0" fontId="8" fillId="0" borderId="0" xfId="0" applyFont="1" applyBorder="1" applyAlignment="1">
      <alignment horizontal="center" vertical="center" wrapText="1"/>
    </xf>
    <xf numFmtId="0" fontId="8" fillId="0" borderId="0" xfId="0" applyFont="1" applyBorder="1" applyAlignment="1" applyProtection="1">
      <alignment horizontal="center" vertical="center" wrapText="1"/>
      <protection locked="0"/>
    </xf>
    <xf numFmtId="0" fontId="3" fillId="0" borderId="0" xfId="0" applyFont="1" applyBorder="1" applyAlignment="1" applyProtection="1">
      <alignment vertical="top" wrapText="1"/>
      <protection locked="0"/>
    </xf>
    <xf numFmtId="0" fontId="4" fillId="0" borderId="1"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18" fillId="0" borderId="0" xfId="0" applyFont="1" applyBorder="1" applyAlignment="1" applyProtection="1">
      <alignment horizontal="right" vertical="center"/>
      <protection locked="0"/>
    </xf>
    <xf numFmtId="0" fontId="18" fillId="0" borderId="0" xfId="0" applyFont="1" applyBorder="1" applyAlignment="1">
      <alignment horizontal="right" vertical="center" wrapText="1"/>
    </xf>
    <xf numFmtId="0" fontId="8" fillId="0" borderId="0" xfId="0" applyFont="1" applyBorder="1" applyAlignment="1" applyProtection="1">
      <alignment horizontal="center" vertical="center"/>
      <protection locked="0"/>
    </xf>
    <xf numFmtId="0" fontId="3" fillId="0" borderId="0" xfId="0" applyFont="1" applyBorder="1" applyAlignment="1" applyProtection="1">
      <alignment horizontal="right" wrapText="1"/>
      <protection locked="0"/>
    </xf>
    <xf numFmtId="0" fontId="3" fillId="0" borderId="0" xfId="0" applyFont="1" applyBorder="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0" xfId="0" applyFont="1" applyBorder="1" applyAlignment="1">
      <alignment horizontal="left" vertical="center"/>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1" xfId="0" applyFont="1" applyBorder="1" applyAlignment="1">
      <alignment horizontal="center" vertical="center"/>
    </xf>
    <xf numFmtId="0" fontId="9"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179" fontId="3" fillId="0" borderId="7" xfId="0" applyNumberFormat="1" applyFont="1" applyBorder="1" applyAlignment="1">
      <alignment horizontal="right" vertical="center"/>
    </xf>
    <xf numFmtId="0" fontId="3" fillId="0" borderId="6" xfId="0" applyFont="1" applyBorder="1" applyAlignment="1">
      <alignment horizontal="left" vertical="center" wrapText="1" indent="2"/>
    </xf>
    <xf numFmtId="0" fontId="3" fillId="0" borderId="11" xfId="0" applyFont="1" applyBorder="1" applyAlignment="1">
      <alignment horizontal="center" vertical="center" wrapText="1"/>
    </xf>
    <xf numFmtId="180" fontId="7" fillId="0" borderId="7" xfId="56" applyNumberFormat="1" applyFont="1" applyBorder="1" applyAlignment="1">
      <alignment horizontal="center" vertical="center" wrapText="1"/>
    </xf>
    <xf numFmtId="0" fontId="9" fillId="0" borderId="3"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protection locked="0"/>
    </xf>
    <xf numFmtId="0" fontId="9" fillId="0" borderId="10" xfId="0" applyFont="1" applyBorder="1" applyAlignment="1" applyProtection="1">
      <alignment horizontal="center" vertical="center" wrapText="1"/>
      <protection locked="0"/>
    </xf>
    <xf numFmtId="0" fontId="9" fillId="0" borderId="13" xfId="0" applyFont="1" applyBorder="1" applyAlignment="1">
      <alignment horizontal="center" vertical="center" wrapText="1"/>
    </xf>
    <xf numFmtId="0" fontId="9" fillId="0" borderId="13" xfId="0" applyFont="1" applyBorder="1" applyAlignment="1" applyProtection="1">
      <alignment horizontal="center" vertical="center"/>
      <protection locked="0"/>
    </xf>
    <xf numFmtId="0" fontId="9" fillId="0" borderId="13" xfId="0" applyFont="1" applyBorder="1" applyAlignment="1" applyProtection="1">
      <alignment horizontal="center" vertical="center" wrapText="1"/>
      <protection locked="0"/>
    </xf>
    <xf numFmtId="0" fontId="9" fillId="0" borderId="11"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3" fillId="0" borderId="0" xfId="0" applyFont="1" applyBorder="1" applyAlignment="1">
      <alignment horizontal="right"/>
    </xf>
    <xf numFmtId="0" fontId="9" fillId="0" borderId="4" xfId="0" applyFont="1" applyBorder="1" applyAlignment="1">
      <alignment horizontal="center" vertical="center" wrapText="1"/>
    </xf>
    <xf numFmtId="0" fontId="19" fillId="0" borderId="0" xfId="0" applyFont="1" applyBorder="1" applyAlignment="1"/>
    <xf numFmtId="0" fontId="10" fillId="0" borderId="0" xfId="0" applyFont="1" applyBorder="1" applyAlignment="1">
      <alignment horizontal="right" vertical="center"/>
    </xf>
    <xf numFmtId="0" fontId="3" fillId="0" borderId="0" xfId="0" applyFont="1" applyBorder="1" applyAlignment="1" applyProtection="1">
      <alignment horizontal="left" vertical="center" wrapText="1"/>
      <protection locked="0"/>
    </xf>
    <xf numFmtId="0" fontId="4" fillId="0" borderId="0" xfId="0" applyFont="1" applyBorder="1" applyAlignment="1">
      <alignment horizontal="left" vertical="center" wrapText="1"/>
    </xf>
    <xf numFmtId="0" fontId="10" fillId="0" borderId="0" xfId="0" applyFont="1" applyBorder="1" applyAlignment="1">
      <alignment horizontal="right"/>
    </xf>
    <xf numFmtId="179" fontId="7" fillId="0" borderId="7" xfId="54" applyNumberFormat="1" applyFont="1" applyBorder="1">
      <alignment horizontal="right" vertical="center"/>
    </xf>
    <xf numFmtId="0" fontId="3" fillId="0" borderId="7" xfId="0" applyFont="1" applyBorder="1" applyAlignment="1">
      <alignment horizontal="left" vertical="center" wrapText="1" indent="2"/>
    </xf>
    <xf numFmtId="0" fontId="3" fillId="0" borderId="7" xfId="0" applyFont="1" applyBorder="1" applyAlignment="1">
      <alignment horizontal="left" vertical="center" wrapText="1" indent="4"/>
    </xf>
    <xf numFmtId="0" fontId="10" fillId="0" borderId="7" xfId="0" applyFont="1" applyBorder="1" applyAlignment="1" applyProtection="1">
      <alignment horizontal="center" vertical="center" wrapText="1"/>
      <protection locked="0"/>
    </xf>
    <xf numFmtId="0" fontId="10" fillId="0" borderId="7" xfId="0" applyFont="1" applyBorder="1" applyAlignment="1">
      <alignment horizontal="center" vertical="center" wrapText="1"/>
    </xf>
    <xf numFmtId="0" fontId="17" fillId="0" borderId="0" xfId="0" applyFont="1" applyBorder="1" applyAlignment="1">
      <alignment horizontal="center" vertical="center"/>
    </xf>
    <xf numFmtId="0" fontId="3" fillId="0" borderId="0" xfId="0" applyFont="1" applyBorder="1" applyAlignment="1" applyProtection="1">
      <alignment horizontal="right" vertical="center"/>
      <protection locked="0"/>
    </xf>
    <xf numFmtId="49" fontId="10" fillId="0" borderId="0" xfId="0" applyNumberFormat="1" applyFont="1" applyBorder="1" applyAlignment="1"/>
    <xf numFmtId="0" fontId="7" fillId="0" borderId="0" xfId="0" applyFont="1" applyBorder="1" applyAlignment="1">
      <alignment horizontal="left" vertical="center"/>
    </xf>
    <xf numFmtId="0" fontId="10" fillId="0" borderId="7" xfId="0" applyFont="1" applyBorder="1" applyAlignment="1">
      <alignment horizontal="center" vertical="center"/>
    </xf>
    <xf numFmtId="49" fontId="7" fillId="0" borderId="7" xfId="0" applyNumberFormat="1" applyFont="1" applyBorder="1" applyAlignment="1">
      <alignment horizontal="left" vertical="center" wrapText="1"/>
    </xf>
    <xf numFmtId="0" fontId="1" fillId="0" borderId="7" xfId="0" applyFont="1" applyBorder="1" applyAlignment="1">
      <alignment horizontal="center" vertical="center" wrapText="1"/>
    </xf>
    <xf numFmtId="0" fontId="10" fillId="0" borderId="0" xfId="0" applyFont="1" applyBorder="1">
      <alignment vertical="top"/>
    </xf>
    <xf numFmtId="49" fontId="11" fillId="0" borderId="7" xfId="53" applyNumberFormat="1" applyFont="1" applyBorder="1" applyAlignment="1">
      <alignment horizontal="right" vertical="center" wrapText="1"/>
    </xf>
    <xf numFmtId="49" fontId="12" fillId="0" borderId="7" xfId="53" applyNumberFormat="1" applyFont="1" applyBorder="1" applyAlignment="1">
      <alignment horizontal="center" vertical="center" wrapText="1"/>
    </xf>
    <xf numFmtId="49" fontId="11" fillId="0" borderId="7" xfId="53" applyNumberFormat="1" applyFont="1" applyBorder="1">
      <alignment horizontal="left" vertical="center" wrapText="1"/>
    </xf>
    <xf numFmtId="49" fontId="13" fillId="0" borderId="7" xfId="53" applyNumberFormat="1" applyFont="1" applyBorder="1" applyAlignment="1">
      <alignment horizontal="center" vertical="center" wrapText="1"/>
    </xf>
    <xf numFmtId="49" fontId="11" fillId="0" borderId="7" xfId="53" applyNumberFormat="1" applyFont="1" applyBorder="1" applyAlignment="1">
      <alignment horizontal="center" vertical="center" wrapText="1"/>
    </xf>
    <xf numFmtId="179" fontId="11" fillId="0" borderId="7" xfId="53" applyNumberFormat="1" applyFont="1" applyBorder="1" applyAlignment="1">
      <alignment horizontal="right" vertical="center" wrapText="1"/>
    </xf>
    <xf numFmtId="180" fontId="11" fillId="0" borderId="7" xfId="56" applyNumberFormat="1" applyFont="1" applyBorder="1" applyAlignment="1">
      <alignment horizontal="center" vertical="center" wrapText="1"/>
    </xf>
    <xf numFmtId="49" fontId="20" fillId="0" borderId="7" xfId="53" applyNumberFormat="1" applyFont="1" applyBorder="1" applyAlignment="1">
      <alignment horizontal="right" vertical="center" wrapText="1"/>
    </xf>
    <xf numFmtId="49" fontId="11" fillId="0" borderId="10" xfId="53" applyNumberFormat="1" applyFont="1" applyBorder="1" applyAlignment="1">
      <alignment horizontal="right" vertical="center" wrapText="1"/>
    </xf>
    <xf numFmtId="49" fontId="11" fillId="0" borderId="7" xfId="53" applyNumberFormat="1" applyFont="1" applyBorder="1" applyAlignment="1">
      <alignment horizontal="left" vertical="center" wrapText="1" indent="2"/>
    </xf>
    <xf numFmtId="49" fontId="11" fillId="0" borderId="7" xfId="53" applyNumberFormat="1" applyFont="1" applyBorder="1" applyAlignment="1">
      <alignment horizontal="left" vertical="center" wrapText="1" indent="4"/>
    </xf>
    <xf numFmtId="49" fontId="21" fillId="0" borderId="7" xfId="0" applyNumberFormat="1" applyFont="1" applyBorder="1" applyAlignment="1">
      <alignment horizontal="right" vertical="center" wrapText="1"/>
    </xf>
    <xf numFmtId="49" fontId="12" fillId="0" borderId="7" xfId="0" applyNumberFormat="1" applyFont="1" applyBorder="1" applyAlignment="1">
      <alignment horizontal="center" vertical="center" wrapText="1"/>
    </xf>
    <xf numFmtId="49" fontId="21" fillId="0" borderId="7" xfId="53" applyNumberFormat="1" applyFont="1" applyBorder="1">
      <alignment horizontal="left" vertical="center" wrapText="1"/>
    </xf>
    <xf numFmtId="179" fontId="11" fillId="0" borderId="7" xfId="0" applyNumberFormat="1" applyFont="1" applyBorder="1" applyAlignment="1">
      <alignment horizontal="right" vertical="center"/>
    </xf>
    <xf numFmtId="179" fontId="21" fillId="0" borderId="7" xfId="0" applyNumberFormat="1" applyFont="1" applyBorder="1" applyAlignment="1">
      <alignment horizontal="left" vertical="center"/>
    </xf>
    <xf numFmtId="179" fontId="11" fillId="0" borderId="7" xfId="54" applyNumberFormat="1" applyFont="1" applyBorder="1">
      <alignment horizontal="right" vertical="center"/>
    </xf>
    <xf numFmtId="179" fontId="11" fillId="0" borderId="7" xfId="0" applyNumberFormat="1" applyFont="1" applyBorder="1" applyAlignment="1">
      <alignment horizontal="left" vertical="center"/>
    </xf>
    <xf numFmtId="49" fontId="21" fillId="0" borderId="7" xfId="0" applyNumberFormat="1" applyFont="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0"/>
  <sheetViews>
    <sheetView showZeros="0" workbookViewId="0">
      <selection activeCell="B6" sqref="B6"/>
    </sheetView>
  </sheetViews>
  <sheetFormatPr defaultColWidth="8.85" defaultRowHeight="15" customHeight="1" outlineLevelCol="3"/>
  <cols>
    <col min="1" max="2" width="28.575" customWidth="1"/>
    <col min="3" max="3" width="35.7" customWidth="1"/>
    <col min="4" max="4" width="28.575" customWidth="1"/>
  </cols>
  <sheetData>
    <row r="1" ht="18.75" customHeight="1" spans="1:4">
      <c r="A1" s="151" t="s">
        <v>0</v>
      </c>
      <c r="B1" s="162"/>
      <c r="C1" s="162"/>
      <c r="D1" s="162"/>
    </row>
    <row r="2" ht="28.5" customHeight="1" spans="1:4">
      <c r="A2" s="163" t="s">
        <v>1</v>
      </c>
      <c r="B2" s="163"/>
      <c r="C2" s="163"/>
      <c r="D2" s="163"/>
    </row>
    <row r="3" ht="18.75" customHeight="1" spans="1:4">
      <c r="A3" s="153" t="str">
        <f>"单位名称："&amp;"玉溪市残疾人联合会"</f>
        <v>单位名称：玉溪市残疾人联合会</v>
      </c>
      <c r="B3" s="153"/>
      <c r="C3" s="153"/>
      <c r="D3" s="151" t="s">
        <v>2</v>
      </c>
    </row>
    <row r="4" ht="18.75" customHeight="1" spans="1:4">
      <c r="A4" s="154" t="s">
        <v>3</v>
      </c>
      <c r="B4" s="154"/>
      <c r="C4" s="154" t="s">
        <v>4</v>
      </c>
      <c r="D4" s="154"/>
    </row>
    <row r="5" ht="18.75" customHeight="1" spans="1:4">
      <c r="A5" s="154" t="s">
        <v>5</v>
      </c>
      <c r="B5" s="154" t="s">
        <v>6</v>
      </c>
      <c r="C5" s="154" t="s">
        <v>7</v>
      </c>
      <c r="D5" s="154" t="s">
        <v>6</v>
      </c>
    </row>
    <row r="6" ht="18.75" customHeight="1" spans="1:4">
      <c r="A6" s="153" t="s">
        <v>8</v>
      </c>
      <c r="B6" s="167">
        <v>14048652.44</v>
      </c>
      <c r="C6" s="168" t="str">
        <f>"一"&amp;"、"&amp;"社会保障和就业支出"</f>
        <v>一、社会保障和就业支出</v>
      </c>
      <c r="D6" s="167">
        <v>13381034.63</v>
      </c>
    </row>
    <row r="7" ht="18.75" customHeight="1" spans="1:4">
      <c r="A7" s="153" t="s">
        <v>9</v>
      </c>
      <c r="B7" s="167">
        <v>8470000</v>
      </c>
      <c r="C7" s="168" t="str">
        <f>"二"&amp;"、"&amp;"卫生健康支出"</f>
        <v>二、卫生健康支出</v>
      </c>
      <c r="D7" s="167">
        <v>379885.81</v>
      </c>
    </row>
    <row r="8" ht="18.75" customHeight="1" spans="1:4">
      <c r="A8" s="153" t="s">
        <v>10</v>
      </c>
      <c r="B8" s="167"/>
      <c r="C8" s="168" t="str">
        <f>"三"&amp;"、"&amp;"住房保障支出"</f>
        <v>三、住房保障支出</v>
      </c>
      <c r="D8" s="167">
        <v>343932</v>
      </c>
    </row>
    <row r="9" ht="18.75" customHeight="1" spans="1:4">
      <c r="A9" s="153" t="s">
        <v>11</v>
      </c>
      <c r="B9" s="167"/>
      <c r="C9" s="168" t="str">
        <f>"四"&amp;"、"&amp;"其他支出"</f>
        <v>四、其他支出</v>
      </c>
      <c r="D9" s="167">
        <v>9402217.8</v>
      </c>
    </row>
    <row r="10" ht="18.75" customHeight="1" spans="1:4">
      <c r="A10" s="153" t="s">
        <v>12</v>
      </c>
      <c r="B10" s="167"/>
      <c r="C10" s="153"/>
      <c r="D10" s="153"/>
    </row>
    <row r="11" ht="18.75" customHeight="1" spans="1:4">
      <c r="A11" s="153" t="s">
        <v>13</v>
      </c>
      <c r="B11" s="167"/>
      <c r="C11" s="153"/>
      <c r="D11" s="153"/>
    </row>
    <row r="12" ht="18.75" customHeight="1" spans="1:4">
      <c r="A12" s="153" t="s">
        <v>14</v>
      </c>
      <c r="B12" s="167"/>
      <c r="C12" s="153"/>
      <c r="D12" s="153"/>
    </row>
    <row r="13" ht="18.75" customHeight="1" spans="1:4">
      <c r="A13" s="153" t="s">
        <v>15</v>
      </c>
      <c r="B13" s="167"/>
      <c r="C13" s="153"/>
      <c r="D13" s="153"/>
    </row>
    <row r="14" ht="18.75" customHeight="1" spans="1:4">
      <c r="A14" s="153" t="s">
        <v>16</v>
      </c>
      <c r="B14" s="167"/>
      <c r="C14" s="153"/>
      <c r="D14" s="153"/>
    </row>
    <row r="15" ht="18.75" customHeight="1" spans="1:4">
      <c r="A15" s="153" t="s">
        <v>17</v>
      </c>
      <c r="B15" s="167"/>
      <c r="C15" s="153"/>
      <c r="D15" s="153"/>
    </row>
    <row r="16" ht="18.75" customHeight="1" spans="1:4">
      <c r="A16" s="169" t="s">
        <v>18</v>
      </c>
      <c r="B16" s="167">
        <v>22518652.44</v>
      </c>
      <c r="C16" s="169" t="s">
        <v>19</v>
      </c>
      <c r="D16" s="167">
        <v>23507070.24</v>
      </c>
    </row>
    <row r="17" ht="18.75" customHeight="1" spans="1:4">
      <c r="A17" s="164" t="s">
        <v>20</v>
      </c>
      <c r="B17" s="153"/>
      <c r="C17" s="164" t="s">
        <v>21</v>
      </c>
      <c r="D17" s="153"/>
    </row>
    <row r="18" ht="18.75" customHeight="1" spans="1:4">
      <c r="A18" s="61" t="s">
        <v>22</v>
      </c>
      <c r="B18" s="167">
        <v>988417.8</v>
      </c>
      <c r="C18" s="61" t="s">
        <v>22</v>
      </c>
      <c r="D18" s="167"/>
    </row>
    <row r="19" ht="18.75" customHeight="1" spans="1:4">
      <c r="A19" s="61" t="s">
        <v>23</v>
      </c>
      <c r="B19" s="167"/>
      <c r="C19" s="61" t="s">
        <v>23</v>
      </c>
      <c r="D19" s="167"/>
    </row>
    <row r="20" ht="18.75" customHeight="1" spans="1:4">
      <c r="A20" s="169" t="s">
        <v>24</v>
      </c>
      <c r="B20" s="167">
        <v>23507070.24</v>
      </c>
      <c r="C20" s="169" t="s">
        <v>25</v>
      </c>
      <c r="D20" s="167">
        <v>23507070.24</v>
      </c>
    </row>
  </sheetData>
  <mergeCells count="5">
    <mergeCell ref="A1:D1"/>
    <mergeCell ref="A2:D2"/>
    <mergeCell ref="A3:C3"/>
    <mergeCell ref="A4:B4"/>
    <mergeCell ref="C4:D4"/>
  </mergeCells>
  <pageMargins left="0.75" right="0.75" top="1" bottom="1" header="0.5" footer="0.5"/>
  <pageSetup paperSize="1" pageOrder="overThenDown"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0"/>
  <sheetViews>
    <sheetView showZeros="0" workbookViewId="0">
      <selection activeCell="A1" sqref="A1:S1"/>
    </sheetView>
  </sheetViews>
  <sheetFormatPr defaultColWidth="8.85" defaultRowHeight="15" customHeight="1"/>
  <cols>
    <col min="1" max="1" width="17.8416666666667" customWidth="1"/>
    <col min="2" max="2" width="53.1333333333333" customWidth="1"/>
    <col min="3" max="3" width="16.2833333333333" customWidth="1"/>
    <col min="4" max="4" width="16.4166666666667" customWidth="1"/>
    <col min="5" max="6" width="16.2833333333333" customWidth="1"/>
    <col min="7" max="11" width="16.4166666666667" customWidth="1"/>
    <col min="12" max="18" width="16.2833333333333" customWidth="1"/>
    <col min="19" max="19" width="16.4166666666667" customWidth="1"/>
  </cols>
  <sheetData>
    <row r="1" customHeight="1" spans="1:19">
      <c r="A1" s="158" t="s">
        <v>26</v>
      </c>
      <c r="B1" s="158"/>
      <c r="C1" s="158"/>
      <c r="D1" s="158"/>
      <c r="E1" s="158"/>
      <c r="F1" s="158"/>
      <c r="G1" s="158"/>
      <c r="H1" s="158"/>
      <c r="I1" s="158"/>
      <c r="J1" s="158"/>
      <c r="K1" s="158"/>
      <c r="L1" s="158"/>
      <c r="M1" s="158"/>
      <c r="N1" s="158"/>
      <c r="O1" s="158"/>
      <c r="P1" s="158"/>
      <c r="Q1" s="158"/>
      <c r="R1" s="158"/>
      <c r="S1" s="158"/>
    </row>
    <row r="2" ht="28.5" customHeight="1" spans="1:19">
      <c r="A2" s="152" t="s">
        <v>27</v>
      </c>
      <c r="B2" s="152"/>
      <c r="C2" s="152"/>
      <c r="D2" s="152"/>
      <c r="E2" s="152"/>
      <c r="F2" s="152"/>
      <c r="G2" s="152"/>
      <c r="H2" s="152"/>
      <c r="I2" s="152"/>
      <c r="J2" s="152"/>
      <c r="K2" s="152"/>
      <c r="L2" s="152"/>
      <c r="M2" s="152"/>
      <c r="N2" s="152"/>
      <c r="O2" s="152"/>
      <c r="P2" s="152"/>
      <c r="Q2" s="152"/>
      <c r="R2" s="152"/>
      <c r="S2" s="152"/>
    </row>
    <row r="3" ht="20.25" customHeight="1" spans="1:19">
      <c r="A3" s="153" t="str">
        <f>"单位名称："&amp;"玉溪市残疾人联合会"</f>
        <v>单位名称：玉溪市残疾人联合会</v>
      </c>
      <c r="B3" s="153"/>
      <c r="C3" s="153"/>
      <c r="D3" s="153"/>
      <c r="E3" s="153"/>
      <c r="F3" s="153"/>
      <c r="G3" s="153"/>
      <c r="H3" s="153"/>
      <c r="I3" s="153"/>
      <c r="J3" s="153"/>
      <c r="K3" s="153"/>
      <c r="L3" s="159"/>
      <c r="M3" s="159"/>
      <c r="N3" s="159"/>
      <c r="O3" s="159"/>
      <c r="P3" s="159"/>
      <c r="Q3" s="159"/>
      <c r="R3" s="159"/>
      <c r="S3" s="159" t="s">
        <v>2</v>
      </c>
    </row>
    <row r="4" ht="27" customHeight="1" spans="1:19">
      <c r="A4" s="154" t="s">
        <v>28</v>
      </c>
      <c r="B4" s="154" t="s">
        <v>29</v>
      </c>
      <c r="C4" s="154" t="s">
        <v>30</v>
      </c>
      <c r="D4" s="154" t="s">
        <v>31</v>
      </c>
      <c r="E4" s="154"/>
      <c r="F4" s="154"/>
      <c r="G4" s="154"/>
      <c r="H4" s="154"/>
      <c r="I4" s="154"/>
      <c r="J4" s="154"/>
      <c r="K4" s="154"/>
      <c r="L4" s="154"/>
      <c r="M4" s="154"/>
      <c r="N4" s="154"/>
      <c r="O4" s="154" t="s">
        <v>20</v>
      </c>
      <c r="P4" s="154"/>
      <c r="Q4" s="154"/>
      <c r="R4" s="154"/>
      <c r="S4" s="154"/>
    </row>
    <row r="5" ht="27" customHeight="1" spans="1:19">
      <c r="A5" s="154"/>
      <c r="B5" s="154"/>
      <c r="C5" s="154"/>
      <c r="D5" s="154" t="s">
        <v>32</v>
      </c>
      <c r="E5" s="154" t="s">
        <v>33</v>
      </c>
      <c r="F5" s="154" t="s">
        <v>34</v>
      </c>
      <c r="G5" s="154" t="s">
        <v>35</v>
      </c>
      <c r="H5" s="154" t="s">
        <v>36</v>
      </c>
      <c r="I5" s="154" t="s">
        <v>37</v>
      </c>
      <c r="J5" s="154"/>
      <c r="K5" s="154"/>
      <c r="L5" s="154"/>
      <c r="M5" s="154"/>
      <c r="N5" s="154"/>
      <c r="O5" s="154" t="s">
        <v>32</v>
      </c>
      <c r="P5" s="154" t="s">
        <v>33</v>
      </c>
      <c r="Q5" s="154" t="s">
        <v>34</v>
      </c>
      <c r="R5" s="154" t="s">
        <v>35</v>
      </c>
      <c r="S5" s="154" t="s">
        <v>38</v>
      </c>
    </row>
    <row r="6" ht="27" customHeight="1" spans="1:19">
      <c r="A6" s="154"/>
      <c r="B6" s="154"/>
      <c r="C6" s="154"/>
      <c r="D6" s="154"/>
      <c r="E6" s="154"/>
      <c r="F6" s="154"/>
      <c r="G6" s="154"/>
      <c r="H6" s="154"/>
      <c r="I6" s="154" t="s">
        <v>32</v>
      </c>
      <c r="J6" s="154" t="s">
        <v>39</v>
      </c>
      <c r="K6" s="154" t="s">
        <v>40</v>
      </c>
      <c r="L6" s="154" t="s">
        <v>41</v>
      </c>
      <c r="M6" s="154" t="s">
        <v>42</v>
      </c>
      <c r="N6" s="154" t="s">
        <v>43</v>
      </c>
      <c r="O6" s="154"/>
      <c r="P6" s="154"/>
      <c r="Q6" s="154"/>
      <c r="R6" s="154"/>
      <c r="S6" s="154"/>
    </row>
    <row r="7" ht="20.25" customHeight="1" spans="1:19">
      <c r="A7" s="157" t="s">
        <v>44</v>
      </c>
      <c r="B7" s="157" t="s">
        <v>45</v>
      </c>
      <c r="C7" s="157" t="s">
        <v>46</v>
      </c>
      <c r="D7" s="157" t="s">
        <v>47</v>
      </c>
      <c r="E7" s="157" t="s">
        <v>48</v>
      </c>
      <c r="F7" s="157" t="s">
        <v>49</v>
      </c>
      <c r="G7" s="157" t="s">
        <v>50</v>
      </c>
      <c r="H7" s="157" t="s">
        <v>51</v>
      </c>
      <c r="I7" s="157" t="s">
        <v>52</v>
      </c>
      <c r="J7" s="157" t="s">
        <v>53</v>
      </c>
      <c r="K7" s="157" t="s">
        <v>54</v>
      </c>
      <c r="L7" s="157" t="s">
        <v>55</v>
      </c>
      <c r="M7" s="157" t="s">
        <v>56</v>
      </c>
      <c r="N7" s="157" t="s">
        <v>57</v>
      </c>
      <c r="O7" s="157" t="s">
        <v>58</v>
      </c>
      <c r="P7" s="157" t="s">
        <v>59</v>
      </c>
      <c r="Q7" s="157" t="s">
        <v>60</v>
      </c>
      <c r="R7" s="157" t="s">
        <v>61</v>
      </c>
      <c r="S7" s="157" t="s">
        <v>62</v>
      </c>
    </row>
    <row r="8" ht="20.25" customHeight="1" spans="1:19">
      <c r="A8" s="153" t="s">
        <v>63</v>
      </c>
      <c r="B8" s="153" t="s">
        <v>64</v>
      </c>
      <c r="C8" s="156">
        <v>23507070.24</v>
      </c>
      <c r="D8" s="156">
        <v>22518652.44</v>
      </c>
      <c r="E8" s="64">
        <v>14048652.44</v>
      </c>
      <c r="F8" s="64">
        <v>8470000</v>
      </c>
      <c r="G8" s="64"/>
      <c r="H8" s="64"/>
      <c r="I8" s="64"/>
      <c r="J8" s="64"/>
      <c r="K8" s="64"/>
      <c r="L8" s="64"/>
      <c r="M8" s="64"/>
      <c r="N8" s="64"/>
      <c r="O8" s="156">
        <v>988417.8</v>
      </c>
      <c r="P8" s="156">
        <v>56200</v>
      </c>
      <c r="Q8" s="156">
        <v>932217.8</v>
      </c>
      <c r="R8" s="156"/>
      <c r="S8" s="156"/>
    </row>
    <row r="9" ht="20.25" customHeight="1" spans="1:19">
      <c r="A9" s="160" t="s">
        <v>65</v>
      </c>
      <c r="B9" s="160" t="s">
        <v>64</v>
      </c>
      <c r="C9" s="156">
        <v>23507070.24</v>
      </c>
      <c r="D9" s="156">
        <v>22518652.44</v>
      </c>
      <c r="E9" s="64">
        <v>14048652.44</v>
      </c>
      <c r="F9" s="64">
        <v>8470000</v>
      </c>
      <c r="G9" s="64"/>
      <c r="H9" s="64"/>
      <c r="I9" s="64"/>
      <c r="J9" s="64"/>
      <c r="K9" s="64"/>
      <c r="L9" s="64"/>
      <c r="M9" s="64"/>
      <c r="N9" s="64"/>
      <c r="O9" s="156">
        <v>988417.8</v>
      </c>
      <c r="P9" s="156">
        <v>56200</v>
      </c>
      <c r="Q9" s="156">
        <v>932217.8</v>
      </c>
      <c r="R9" s="153"/>
      <c r="S9" s="156"/>
    </row>
    <row r="10" ht="20.25" customHeight="1" spans="1:19">
      <c r="A10" s="155" t="s">
        <v>30</v>
      </c>
      <c r="B10" s="153"/>
      <c r="C10" s="156">
        <v>23507070.24</v>
      </c>
      <c r="D10" s="156">
        <v>22518652.44</v>
      </c>
      <c r="E10" s="156">
        <v>14048652.44</v>
      </c>
      <c r="F10" s="156">
        <v>8470000</v>
      </c>
      <c r="G10" s="156"/>
      <c r="H10" s="156"/>
      <c r="I10" s="156"/>
      <c r="J10" s="156"/>
      <c r="K10" s="156"/>
      <c r="L10" s="156"/>
      <c r="M10" s="156"/>
      <c r="N10" s="156"/>
      <c r="O10" s="156">
        <v>988417.8</v>
      </c>
      <c r="P10" s="156">
        <v>56200</v>
      </c>
      <c r="Q10" s="156">
        <v>932217.8</v>
      </c>
      <c r="R10" s="156"/>
      <c r="S10" s="156"/>
    </row>
  </sheetData>
  <mergeCells count="20">
    <mergeCell ref="A1:S1"/>
    <mergeCell ref="A2:S2"/>
    <mergeCell ref="A3:R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1"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0"/>
  <sheetViews>
    <sheetView showZeros="0" workbookViewId="0">
      <selection activeCell="C29" sqref="C29"/>
    </sheetView>
  </sheetViews>
  <sheetFormatPr defaultColWidth="8.85" defaultRowHeight="15" customHeight="1"/>
  <cols>
    <col min="1" max="1" width="17.8416666666667" customWidth="1"/>
    <col min="2" max="2" width="53.1333333333333" customWidth="1"/>
    <col min="3" max="15" width="15.1333333333333" customWidth="1"/>
  </cols>
  <sheetData>
    <row r="1" customHeight="1" spans="1:15">
      <c r="A1" s="158" t="s">
        <v>66</v>
      </c>
      <c r="B1" s="158"/>
      <c r="C1" s="158"/>
      <c r="D1" s="158"/>
      <c r="E1" s="158"/>
      <c r="F1" s="158"/>
      <c r="G1" s="158"/>
      <c r="H1" s="158"/>
      <c r="I1" s="158"/>
      <c r="J1" s="158"/>
      <c r="K1" s="158"/>
      <c r="L1" s="158"/>
      <c r="M1" s="158"/>
      <c r="N1" s="158"/>
      <c r="O1" s="158"/>
    </row>
    <row r="2" ht="28.5" customHeight="1" spans="1:15">
      <c r="A2" s="152" t="s">
        <v>67</v>
      </c>
      <c r="B2" s="152"/>
      <c r="C2" s="152"/>
      <c r="D2" s="152"/>
      <c r="E2" s="152"/>
      <c r="F2" s="152"/>
      <c r="G2" s="152"/>
      <c r="H2" s="152"/>
      <c r="I2" s="152"/>
      <c r="J2" s="152"/>
      <c r="K2" s="152"/>
      <c r="L2" s="152"/>
      <c r="M2" s="152"/>
      <c r="N2" s="152"/>
      <c r="O2" s="152"/>
    </row>
    <row r="3" ht="20.25" customHeight="1" spans="1:15">
      <c r="A3" s="153" t="str">
        <f>"单位名称："&amp;"玉溪市残疾人联合会"</f>
        <v>单位名称：玉溪市残疾人联合会</v>
      </c>
      <c r="B3" s="153"/>
      <c r="C3" s="153"/>
      <c r="D3" s="153"/>
      <c r="E3" s="153"/>
      <c r="F3" s="153"/>
      <c r="G3" s="153"/>
      <c r="H3" s="153"/>
      <c r="I3" s="153"/>
      <c r="J3" s="159"/>
      <c r="K3" s="159"/>
      <c r="L3" s="159"/>
      <c r="M3" s="159"/>
      <c r="N3" s="159"/>
      <c r="O3" s="159" t="s">
        <v>2</v>
      </c>
    </row>
    <row r="4" ht="27" customHeight="1" spans="1:15">
      <c r="A4" s="154" t="s">
        <v>68</v>
      </c>
      <c r="B4" s="154" t="s">
        <v>69</v>
      </c>
      <c r="C4" s="154" t="s">
        <v>30</v>
      </c>
      <c r="D4" s="154" t="s">
        <v>33</v>
      </c>
      <c r="E4" s="154"/>
      <c r="F4" s="154"/>
      <c r="G4" s="154" t="s">
        <v>34</v>
      </c>
      <c r="H4" s="154" t="s">
        <v>35</v>
      </c>
      <c r="I4" s="154" t="s">
        <v>70</v>
      </c>
      <c r="J4" s="154" t="s">
        <v>71</v>
      </c>
      <c r="K4" s="154"/>
      <c r="L4" s="154"/>
      <c r="M4" s="154"/>
      <c r="N4" s="154"/>
      <c r="O4" s="154"/>
    </row>
    <row r="5" ht="27" customHeight="1" spans="1:15">
      <c r="A5" s="154"/>
      <c r="B5" s="154"/>
      <c r="C5" s="154"/>
      <c r="D5" s="154" t="s">
        <v>32</v>
      </c>
      <c r="E5" s="154" t="s">
        <v>72</v>
      </c>
      <c r="F5" s="154" t="s">
        <v>73</v>
      </c>
      <c r="G5" s="154"/>
      <c r="H5" s="154"/>
      <c r="I5" s="154"/>
      <c r="J5" s="154" t="s">
        <v>32</v>
      </c>
      <c r="K5" s="154" t="s">
        <v>74</v>
      </c>
      <c r="L5" s="154" t="s">
        <v>75</v>
      </c>
      <c r="M5" s="154" t="s">
        <v>76</v>
      </c>
      <c r="N5" s="154" t="s">
        <v>77</v>
      </c>
      <c r="O5" s="154" t="s">
        <v>78</v>
      </c>
    </row>
    <row r="6" ht="20.25" customHeight="1" spans="1:15">
      <c r="A6" s="157" t="s">
        <v>44</v>
      </c>
      <c r="B6" s="157" t="s">
        <v>45</v>
      </c>
      <c r="C6" s="157" t="s">
        <v>46</v>
      </c>
      <c r="D6" s="157" t="s">
        <v>47</v>
      </c>
      <c r="E6" s="157" t="s">
        <v>48</v>
      </c>
      <c r="F6" s="157" t="s">
        <v>49</v>
      </c>
      <c r="G6" s="157" t="s">
        <v>50</v>
      </c>
      <c r="H6" s="157" t="s">
        <v>51</v>
      </c>
      <c r="I6" s="157" t="s">
        <v>52</v>
      </c>
      <c r="J6" s="157" t="s">
        <v>53</v>
      </c>
      <c r="K6" s="157" t="s">
        <v>54</v>
      </c>
      <c r="L6" s="157" t="s">
        <v>55</v>
      </c>
      <c r="M6" s="157" t="s">
        <v>56</v>
      </c>
      <c r="N6" s="157" t="s">
        <v>57</v>
      </c>
      <c r="O6" s="157" t="s">
        <v>58</v>
      </c>
    </row>
    <row r="7" ht="20.25" customHeight="1" spans="1:15">
      <c r="A7" s="153" t="s">
        <v>79</v>
      </c>
      <c r="B7" s="153" t="str">
        <f>"        "&amp;"社会保障和就业支出"</f>
        <v>        社会保障和就业支出</v>
      </c>
      <c r="C7" s="64">
        <v>13381034.63</v>
      </c>
      <c r="D7" s="64">
        <v>13381034.63</v>
      </c>
      <c r="E7" s="64">
        <v>4359284.63</v>
      </c>
      <c r="F7" s="64">
        <v>9021750</v>
      </c>
      <c r="G7" s="64"/>
      <c r="H7" s="64"/>
      <c r="I7" s="64"/>
      <c r="J7" s="64"/>
      <c r="K7" s="64"/>
      <c r="L7" s="64"/>
      <c r="M7" s="64"/>
      <c r="N7" s="64"/>
      <c r="O7" s="64"/>
    </row>
    <row r="8" ht="20.25" customHeight="1" spans="1:15">
      <c r="A8" s="160" t="s">
        <v>80</v>
      </c>
      <c r="B8" s="160" t="str">
        <f>"        "&amp;"行政事业单位养老支出"</f>
        <v>        行政事业单位养老支出</v>
      </c>
      <c r="C8" s="64">
        <v>902596.8</v>
      </c>
      <c r="D8" s="64">
        <v>902596.8</v>
      </c>
      <c r="E8" s="64">
        <v>902596.8</v>
      </c>
      <c r="F8" s="64"/>
      <c r="G8" s="64"/>
      <c r="H8" s="64"/>
      <c r="I8" s="64"/>
      <c r="J8" s="64"/>
      <c r="K8" s="64"/>
      <c r="L8" s="64"/>
      <c r="M8" s="64"/>
      <c r="N8" s="64"/>
      <c r="O8" s="64"/>
    </row>
    <row r="9" ht="20.25" customHeight="1" spans="1:15">
      <c r="A9" s="161" t="s">
        <v>81</v>
      </c>
      <c r="B9" s="161" t="str">
        <f>"        "&amp;"行政单位离退休"</f>
        <v>        行政单位离退休</v>
      </c>
      <c r="C9" s="64">
        <v>445200</v>
      </c>
      <c r="D9" s="64">
        <v>445200</v>
      </c>
      <c r="E9" s="64">
        <v>445200</v>
      </c>
      <c r="F9" s="64"/>
      <c r="G9" s="64"/>
      <c r="H9" s="64"/>
      <c r="I9" s="64"/>
      <c r="J9" s="64"/>
      <c r="K9" s="64"/>
      <c r="L9" s="64"/>
      <c r="M9" s="64"/>
      <c r="N9" s="64"/>
      <c r="O9" s="64"/>
    </row>
    <row r="10" ht="20.25" customHeight="1" spans="1:15">
      <c r="A10" s="161" t="s">
        <v>82</v>
      </c>
      <c r="B10" s="161" t="str">
        <f>"        "&amp;"事业单位离退休"</f>
        <v>        事业单位离退休</v>
      </c>
      <c r="C10" s="64">
        <v>81000</v>
      </c>
      <c r="D10" s="64">
        <v>81000</v>
      </c>
      <c r="E10" s="64">
        <v>81000</v>
      </c>
      <c r="F10" s="64"/>
      <c r="G10" s="64"/>
      <c r="H10" s="64"/>
      <c r="I10" s="64"/>
      <c r="J10" s="64"/>
      <c r="K10" s="64"/>
      <c r="L10" s="64"/>
      <c r="M10" s="64"/>
      <c r="N10" s="64"/>
      <c r="O10" s="64"/>
    </row>
    <row r="11" ht="20.25" customHeight="1" spans="1:15">
      <c r="A11" s="161" t="s">
        <v>83</v>
      </c>
      <c r="B11" s="161" t="str">
        <f>"        "&amp;"机关事业单位基本养老保险缴费支出"</f>
        <v>        机关事业单位基本养老保险缴费支出</v>
      </c>
      <c r="C11" s="64">
        <v>376396.8</v>
      </c>
      <c r="D11" s="64">
        <v>376396.8</v>
      </c>
      <c r="E11" s="64">
        <v>376396.8</v>
      </c>
      <c r="F11" s="64"/>
      <c r="G11" s="64"/>
      <c r="H11" s="64"/>
      <c r="I11" s="64"/>
      <c r="J11" s="64"/>
      <c r="K11" s="64"/>
      <c r="L11" s="64"/>
      <c r="M11" s="64"/>
      <c r="N11" s="64"/>
      <c r="O11" s="64"/>
    </row>
    <row r="12" ht="20.25" customHeight="1" spans="1:15">
      <c r="A12" s="160" t="s">
        <v>84</v>
      </c>
      <c r="B12" s="160" t="str">
        <f>"        "&amp;"残疾人事业"</f>
        <v>        残疾人事业</v>
      </c>
      <c r="C12" s="64">
        <v>12478437.83</v>
      </c>
      <c r="D12" s="64">
        <v>12478437.83</v>
      </c>
      <c r="E12" s="64">
        <v>3456687.83</v>
      </c>
      <c r="F12" s="64">
        <v>9021750</v>
      </c>
      <c r="G12" s="64"/>
      <c r="H12" s="64"/>
      <c r="I12" s="64"/>
      <c r="J12" s="64"/>
      <c r="K12" s="64"/>
      <c r="L12" s="64"/>
      <c r="M12" s="64"/>
      <c r="N12" s="64"/>
      <c r="O12" s="64"/>
    </row>
    <row r="13" ht="20.25" customHeight="1" spans="1:15">
      <c r="A13" s="161" t="s">
        <v>85</v>
      </c>
      <c r="B13" s="161" t="str">
        <f>"        "&amp;"行政运行"</f>
        <v>        行政运行</v>
      </c>
      <c r="C13" s="64">
        <v>3107213.42</v>
      </c>
      <c r="D13" s="64">
        <v>3107213.42</v>
      </c>
      <c r="E13" s="64">
        <v>2857213.42</v>
      </c>
      <c r="F13" s="64">
        <v>250000</v>
      </c>
      <c r="G13" s="64"/>
      <c r="H13" s="64"/>
      <c r="I13" s="64"/>
      <c r="J13" s="64"/>
      <c r="K13" s="64"/>
      <c r="L13" s="64"/>
      <c r="M13" s="64"/>
      <c r="N13" s="64"/>
      <c r="O13" s="64"/>
    </row>
    <row r="14" ht="20.25" customHeight="1" spans="1:15">
      <c r="A14" s="161" t="s">
        <v>86</v>
      </c>
      <c r="B14" s="161" t="str">
        <f>"        "&amp;"残疾人康复"</f>
        <v>        残疾人康复</v>
      </c>
      <c r="C14" s="64">
        <v>6938930</v>
      </c>
      <c r="D14" s="64">
        <v>6938930</v>
      </c>
      <c r="E14" s="64"/>
      <c r="F14" s="64">
        <v>6938930</v>
      </c>
      <c r="G14" s="64"/>
      <c r="H14" s="64"/>
      <c r="I14" s="64"/>
      <c r="J14" s="64"/>
      <c r="K14" s="64"/>
      <c r="L14" s="64"/>
      <c r="M14" s="64"/>
      <c r="N14" s="64"/>
      <c r="O14" s="64"/>
    </row>
    <row r="15" ht="20.25" customHeight="1" spans="1:15">
      <c r="A15" s="161" t="s">
        <v>87</v>
      </c>
      <c r="B15" s="161" t="str">
        <f>"        "&amp;"残疾人就业"</f>
        <v>        残疾人就业</v>
      </c>
      <c r="C15" s="64">
        <v>1468820</v>
      </c>
      <c r="D15" s="64">
        <v>1468820</v>
      </c>
      <c r="E15" s="64"/>
      <c r="F15" s="64">
        <v>1468820</v>
      </c>
      <c r="G15" s="64"/>
      <c r="H15" s="64"/>
      <c r="I15" s="64"/>
      <c r="J15" s="64"/>
      <c r="K15" s="64"/>
      <c r="L15" s="64"/>
      <c r="M15" s="64"/>
      <c r="N15" s="64"/>
      <c r="O15" s="64"/>
    </row>
    <row r="16" ht="20.25" customHeight="1" spans="1:15">
      <c r="A16" s="161" t="s">
        <v>88</v>
      </c>
      <c r="B16" s="161" t="str">
        <f>"        "&amp;"其他残疾人事业支出"</f>
        <v>        其他残疾人事业支出</v>
      </c>
      <c r="C16" s="64">
        <v>963474.41</v>
      </c>
      <c r="D16" s="64">
        <v>963474.41</v>
      </c>
      <c r="E16" s="64">
        <v>599474.41</v>
      </c>
      <c r="F16" s="64">
        <v>364000</v>
      </c>
      <c r="G16" s="64"/>
      <c r="H16" s="64"/>
      <c r="I16" s="64"/>
      <c r="J16" s="64"/>
      <c r="K16" s="64"/>
      <c r="L16" s="64"/>
      <c r="M16" s="64"/>
      <c r="N16" s="64"/>
      <c r="O16" s="64"/>
    </row>
    <row r="17" ht="20.25" customHeight="1" spans="1:15">
      <c r="A17" s="153" t="s">
        <v>63</v>
      </c>
      <c r="B17" s="153" t="str">
        <f>"        "&amp;"卫生健康支出"</f>
        <v>        卫生健康支出</v>
      </c>
      <c r="C17" s="64">
        <v>379885.81</v>
      </c>
      <c r="D17" s="64">
        <v>379885.81</v>
      </c>
      <c r="E17" s="64">
        <v>379885.81</v>
      </c>
      <c r="F17" s="64"/>
      <c r="G17" s="64"/>
      <c r="H17" s="64"/>
      <c r="I17" s="64"/>
      <c r="J17" s="64"/>
      <c r="K17" s="64"/>
      <c r="L17" s="64"/>
      <c r="M17" s="64"/>
      <c r="N17" s="64"/>
      <c r="O17" s="64"/>
    </row>
    <row r="18" ht="20.25" customHeight="1" spans="1:15">
      <c r="A18" s="160" t="s">
        <v>89</v>
      </c>
      <c r="B18" s="160" t="str">
        <f>"        "&amp;"行政事业单位医疗"</f>
        <v>        行政事业单位医疗</v>
      </c>
      <c r="C18" s="64">
        <v>379885.81</v>
      </c>
      <c r="D18" s="64">
        <v>379885.81</v>
      </c>
      <c r="E18" s="64">
        <v>379885.81</v>
      </c>
      <c r="F18" s="64"/>
      <c r="G18" s="64"/>
      <c r="H18" s="64"/>
      <c r="I18" s="64"/>
      <c r="J18" s="64"/>
      <c r="K18" s="64"/>
      <c r="L18" s="64"/>
      <c r="M18" s="64"/>
      <c r="N18" s="64"/>
      <c r="O18" s="64"/>
    </row>
    <row r="19" ht="20.25" customHeight="1" spans="1:15">
      <c r="A19" s="161" t="s">
        <v>90</v>
      </c>
      <c r="B19" s="161" t="str">
        <f>"        "&amp;"行政单位医疗"</f>
        <v>        行政单位医疗</v>
      </c>
      <c r="C19" s="64">
        <v>164446.57</v>
      </c>
      <c r="D19" s="64">
        <v>164446.57</v>
      </c>
      <c r="E19" s="64">
        <v>164446.57</v>
      </c>
      <c r="F19" s="64"/>
      <c r="G19" s="64"/>
      <c r="H19" s="64"/>
      <c r="I19" s="64"/>
      <c r="J19" s="64"/>
      <c r="K19" s="64"/>
      <c r="L19" s="64"/>
      <c r="M19" s="64"/>
      <c r="N19" s="64"/>
      <c r="O19" s="64"/>
    </row>
    <row r="20" ht="20.25" customHeight="1" spans="1:15">
      <c r="A20" s="161" t="s">
        <v>91</v>
      </c>
      <c r="B20" s="161" t="str">
        <f>"        "&amp;"事业单位医疗"</f>
        <v>        事业单位医疗</v>
      </c>
      <c r="C20" s="64">
        <v>30809.27</v>
      </c>
      <c r="D20" s="64">
        <v>30809.27</v>
      </c>
      <c r="E20" s="64">
        <v>30809.27</v>
      </c>
      <c r="F20" s="64"/>
      <c r="G20" s="64"/>
      <c r="H20" s="64"/>
      <c r="I20" s="64"/>
      <c r="J20" s="64"/>
      <c r="K20" s="64"/>
      <c r="L20" s="64"/>
      <c r="M20" s="64"/>
      <c r="N20" s="64"/>
      <c r="O20" s="64"/>
    </row>
    <row r="21" ht="20.25" customHeight="1" spans="1:15">
      <c r="A21" s="161" t="s">
        <v>92</v>
      </c>
      <c r="B21" s="161" t="str">
        <f>"        "&amp;"公务员医疗补助"</f>
        <v>        公务员医疗补助</v>
      </c>
      <c r="C21" s="64">
        <v>163288.8</v>
      </c>
      <c r="D21" s="64">
        <v>163288.8</v>
      </c>
      <c r="E21" s="64">
        <v>163288.8</v>
      </c>
      <c r="F21" s="64"/>
      <c r="G21" s="64"/>
      <c r="H21" s="64"/>
      <c r="I21" s="64"/>
      <c r="J21" s="64"/>
      <c r="K21" s="64"/>
      <c r="L21" s="64"/>
      <c r="M21" s="64"/>
      <c r="N21" s="64"/>
      <c r="O21" s="64"/>
    </row>
    <row r="22" ht="20.25" customHeight="1" spans="1:15">
      <c r="A22" s="161" t="s">
        <v>93</v>
      </c>
      <c r="B22" s="161" t="str">
        <f>"        "&amp;"其他行政事业单位医疗支出"</f>
        <v>        其他行政事业单位医疗支出</v>
      </c>
      <c r="C22" s="64">
        <v>21341.17</v>
      </c>
      <c r="D22" s="64">
        <v>21341.17</v>
      </c>
      <c r="E22" s="64">
        <v>21341.17</v>
      </c>
      <c r="F22" s="64"/>
      <c r="G22" s="64"/>
      <c r="H22" s="64"/>
      <c r="I22" s="64"/>
      <c r="J22" s="64"/>
      <c r="K22" s="64"/>
      <c r="L22" s="64"/>
      <c r="M22" s="64"/>
      <c r="N22" s="64"/>
      <c r="O22" s="64"/>
    </row>
    <row r="23" ht="20.25" customHeight="1" spans="1:15">
      <c r="A23" s="153" t="s">
        <v>94</v>
      </c>
      <c r="B23" s="153" t="str">
        <f>"        "&amp;"住房保障支出"</f>
        <v>        住房保障支出</v>
      </c>
      <c r="C23" s="64">
        <v>343932</v>
      </c>
      <c r="D23" s="64">
        <v>343932</v>
      </c>
      <c r="E23" s="64">
        <v>343932</v>
      </c>
      <c r="F23" s="64"/>
      <c r="G23" s="64"/>
      <c r="H23" s="64"/>
      <c r="I23" s="64"/>
      <c r="J23" s="64"/>
      <c r="K23" s="64"/>
      <c r="L23" s="64"/>
      <c r="M23" s="64"/>
      <c r="N23" s="64"/>
      <c r="O23" s="64"/>
    </row>
    <row r="24" ht="20.25" customHeight="1" spans="1:15">
      <c r="A24" s="160" t="s">
        <v>95</v>
      </c>
      <c r="B24" s="160" t="str">
        <f>"        "&amp;"住房改革支出"</f>
        <v>        住房改革支出</v>
      </c>
      <c r="C24" s="64">
        <v>343932</v>
      </c>
      <c r="D24" s="64">
        <v>343932</v>
      </c>
      <c r="E24" s="64">
        <v>343932</v>
      </c>
      <c r="F24" s="64"/>
      <c r="G24" s="64"/>
      <c r="H24" s="64"/>
      <c r="I24" s="64"/>
      <c r="J24" s="64"/>
      <c r="K24" s="64"/>
      <c r="L24" s="64"/>
      <c r="M24" s="64"/>
      <c r="N24" s="64"/>
      <c r="O24" s="64"/>
    </row>
    <row r="25" ht="20.25" customHeight="1" spans="1:15">
      <c r="A25" s="161" t="s">
        <v>96</v>
      </c>
      <c r="B25" s="161" t="str">
        <f>"        "&amp;"住房公积金"</f>
        <v>        住房公积金</v>
      </c>
      <c r="C25" s="64">
        <v>339372</v>
      </c>
      <c r="D25" s="64">
        <v>339372</v>
      </c>
      <c r="E25" s="64">
        <v>339372</v>
      </c>
      <c r="F25" s="64"/>
      <c r="G25" s="64"/>
      <c r="H25" s="64"/>
      <c r="I25" s="64"/>
      <c r="J25" s="64"/>
      <c r="K25" s="64"/>
      <c r="L25" s="64"/>
      <c r="M25" s="64"/>
      <c r="N25" s="64"/>
      <c r="O25" s="64"/>
    </row>
    <row r="26" ht="20.25" customHeight="1" spans="1:15">
      <c r="A26" s="161" t="s">
        <v>97</v>
      </c>
      <c r="B26" s="161" t="str">
        <f>"        "&amp;"购房补贴"</f>
        <v>        购房补贴</v>
      </c>
      <c r="C26" s="64">
        <v>4560</v>
      </c>
      <c r="D26" s="64">
        <v>4560</v>
      </c>
      <c r="E26" s="64">
        <v>4560</v>
      </c>
      <c r="F26" s="64"/>
      <c r="G26" s="64"/>
      <c r="H26" s="64"/>
      <c r="I26" s="64"/>
      <c r="J26" s="64"/>
      <c r="K26" s="64"/>
      <c r="L26" s="64"/>
      <c r="M26" s="64"/>
      <c r="N26" s="64"/>
      <c r="O26" s="64"/>
    </row>
    <row r="27" ht="20.25" customHeight="1" spans="1:15">
      <c r="A27" s="153" t="s">
        <v>98</v>
      </c>
      <c r="B27" s="153" t="str">
        <f>"        "&amp;"其他支出"</f>
        <v>        其他支出</v>
      </c>
      <c r="C27" s="64">
        <v>9402217.8</v>
      </c>
      <c r="D27" s="64"/>
      <c r="E27" s="64"/>
      <c r="F27" s="64"/>
      <c r="G27" s="64">
        <v>9402217.8</v>
      </c>
      <c r="H27" s="64"/>
      <c r="I27" s="64"/>
      <c r="J27" s="64"/>
      <c r="K27" s="64"/>
      <c r="L27" s="64"/>
      <c r="M27" s="64"/>
      <c r="N27" s="64"/>
      <c r="O27" s="64"/>
    </row>
    <row r="28" ht="20.25" customHeight="1" spans="1:15">
      <c r="A28" s="160" t="s">
        <v>99</v>
      </c>
      <c r="B28" s="160" t="str">
        <f>"        "&amp;"彩票公益金安排的支出"</f>
        <v>        彩票公益金安排的支出</v>
      </c>
      <c r="C28" s="64">
        <v>9402217.8</v>
      </c>
      <c r="D28" s="64"/>
      <c r="E28" s="64"/>
      <c r="F28" s="64"/>
      <c r="G28" s="64">
        <v>9402217.8</v>
      </c>
      <c r="H28" s="64"/>
      <c r="I28" s="64"/>
      <c r="J28" s="64"/>
      <c r="K28" s="64"/>
      <c r="L28" s="64"/>
      <c r="M28" s="64"/>
      <c r="N28" s="64"/>
      <c r="O28" s="64"/>
    </row>
    <row r="29" ht="20.25" customHeight="1" spans="1:15">
      <c r="A29" s="161" t="s">
        <v>100</v>
      </c>
      <c r="B29" s="161" t="str">
        <f>"        "&amp;"用于残疾人事业的彩票公益金支出"</f>
        <v>        用于残疾人事业的彩票公益金支出</v>
      </c>
      <c r="C29" s="64">
        <v>9402217.8</v>
      </c>
      <c r="D29" s="64"/>
      <c r="E29" s="64"/>
      <c r="F29" s="64"/>
      <c r="G29" s="64">
        <v>9402217.8</v>
      </c>
      <c r="H29" s="64"/>
      <c r="I29" s="64"/>
      <c r="J29" s="64"/>
      <c r="K29" s="64"/>
      <c r="L29" s="64"/>
      <c r="M29" s="64"/>
      <c r="N29" s="64"/>
      <c r="O29" s="64"/>
    </row>
    <row r="30" ht="20.25" customHeight="1" spans="1:15">
      <c r="A30" s="155" t="s">
        <v>30</v>
      </c>
      <c r="B30" s="153"/>
      <c r="C30" s="156">
        <v>23507070.24</v>
      </c>
      <c r="D30" s="156">
        <v>14104852.44</v>
      </c>
      <c r="E30" s="156">
        <v>5083102.44</v>
      </c>
      <c r="F30" s="156">
        <v>9021750</v>
      </c>
      <c r="G30" s="156">
        <v>9402217.8</v>
      </c>
      <c r="H30" s="156"/>
      <c r="I30" s="156"/>
      <c r="J30" s="156"/>
      <c r="K30" s="156"/>
      <c r="L30" s="156"/>
      <c r="M30" s="156"/>
      <c r="N30" s="156"/>
      <c r="O30" s="156"/>
    </row>
  </sheetData>
  <mergeCells count="12">
    <mergeCell ref="A1:O1"/>
    <mergeCell ref="A2:O2"/>
    <mergeCell ref="A3:N3"/>
    <mergeCell ref="D4:F4"/>
    <mergeCell ref="J4:O4"/>
    <mergeCell ref="A30:B30"/>
    <mergeCell ref="A4:A5"/>
    <mergeCell ref="B4:B5"/>
    <mergeCell ref="C4:C5"/>
    <mergeCell ref="G4:G5"/>
    <mergeCell ref="H4:H5"/>
    <mergeCell ref="I4:I5"/>
  </mergeCells>
  <pageMargins left="0.75" right="0.75" top="1" bottom="1" header="0.5" footer="0.5"/>
  <pageSetup paperSize="1" pageOrder="overThenDown"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5"/>
  <sheetViews>
    <sheetView showZeros="0" workbookViewId="0">
      <selection activeCell="A1" sqref="A1:D1"/>
    </sheetView>
  </sheetViews>
  <sheetFormatPr defaultColWidth="8.85" defaultRowHeight="15" customHeight="1" outlineLevelCol="3"/>
  <cols>
    <col min="1" max="2" width="28.575" customWidth="1"/>
    <col min="3" max="3" width="35.7" customWidth="1"/>
    <col min="4" max="4" width="28.575" customWidth="1"/>
  </cols>
  <sheetData>
    <row r="1" ht="18.75" customHeight="1" spans="1:4">
      <c r="A1" s="151" t="s">
        <v>101</v>
      </c>
      <c r="B1" s="162"/>
      <c r="C1" s="162"/>
      <c r="D1" s="162"/>
    </row>
    <row r="2" ht="28.5" customHeight="1" spans="1:4">
      <c r="A2" s="163" t="s">
        <v>102</v>
      </c>
      <c r="B2" s="163"/>
      <c r="C2" s="163"/>
      <c r="D2" s="163"/>
    </row>
    <row r="3" ht="18.75" customHeight="1" spans="1:4">
      <c r="A3" s="153" t="str">
        <f>"单位名称："&amp;"玉溪市残疾人联合会"</f>
        <v>单位名称：玉溪市残疾人联合会</v>
      </c>
      <c r="B3" s="153"/>
      <c r="C3" s="153"/>
      <c r="D3" s="151" t="s">
        <v>2</v>
      </c>
    </row>
    <row r="4" ht="18.75" customHeight="1" spans="1:4">
      <c r="A4" s="59" t="s">
        <v>3</v>
      </c>
      <c r="B4" s="59"/>
      <c r="C4" s="59" t="s">
        <v>4</v>
      </c>
      <c r="D4" s="59"/>
    </row>
    <row r="5" ht="18.75" customHeight="1" spans="1:4">
      <c r="A5" s="59" t="s">
        <v>5</v>
      </c>
      <c r="B5" s="59" t="s">
        <v>6</v>
      </c>
      <c r="C5" s="59" t="s">
        <v>103</v>
      </c>
      <c r="D5" s="59" t="s">
        <v>6</v>
      </c>
    </row>
    <row r="6" ht="18.75" customHeight="1" spans="1:4">
      <c r="A6" s="164" t="s">
        <v>104</v>
      </c>
      <c r="B6" s="165"/>
      <c r="C6" s="166" t="s">
        <v>105</v>
      </c>
      <c r="D6" s="165"/>
    </row>
    <row r="7" ht="18.75" customHeight="1" spans="1:4">
      <c r="A7" s="153" t="s">
        <v>106</v>
      </c>
      <c r="B7" s="167">
        <v>14048652.44</v>
      </c>
      <c r="C7" s="168" t="str">
        <f>"（一）"&amp;"社会保障和就业支出"</f>
        <v>（一）社会保障和就业支出</v>
      </c>
      <c r="D7" s="167">
        <v>13381034.63</v>
      </c>
    </row>
    <row r="8" ht="18.75" customHeight="1" spans="1:4">
      <c r="A8" s="153" t="s">
        <v>107</v>
      </c>
      <c r="B8" s="167">
        <v>8470000</v>
      </c>
      <c r="C8" s="168" t="str">
        <f>"（二）"&amp;"卫生健康支出"</f>
        <v>（二）卫生健康支出</v>
      </c>
      <c r="D8" s="167">
        <v>379885.81</v>
      </c>
    </row>
    <row r="9" ht="18.75" customHeight="1" spans="1:4">
      <c r="A9" s="153" t="s">
        <v>108</v>
      </c>
      <c r="B9" s="167"/>
      <c r="C9" s="168" t="str">
        <f>"（三）"&amp;"住房保障支出"</f>
        <v>（三）住房保障支出</v>
      </c>
      <c r="D9" s="167">
        <v>343932</v>
      </c>
    </row>
    <row r="10" ht="18.75" customHeight="1" spans="1:4">
      <c r="A10" s="153" t="s">
        <v>109</v>
      </c>
      <c r="B10" s="167"/>
      <c r="C10" s="168" t="str">
        <f>"（四）"&amp;"其他支出"</f>
        <v>（四）其他支出</v>
      </c>
      <c r="D10" s="167">
        <v>9402217.8</v>
      </c>
    </row>
    <row r="11" ht="18.75" customHeight="1" spans="1:4">
      <c r="A11" s="61" t="s">
        <v>106</v>
      </c>
      <c r="B11" s="167">
        <v>56200</v>
      </c>
      <c r="C11" s="153"/>
      <c r="D11" s="153"/>
    </row>
    <row r="12" ht="18.75" customHeight="1" spans="1:4">
      <c r="A12" s="61" t="s">
        <v>107</v>
      </c>
      <c r="B12" s="167">
        <v>932217.8</v>
      </c>
      <c r="C12" s="153"/>
      <c r="D12" s="153"/>
    </row>
    <row r="13" ht="18.75" customHeight="1" spans="1:4">
      <c r="A13" s="61" t="s">
        <v>108</v>
      </c>
      <c r="B13" s="167"/>
      <c r="C13" s="153"/>
      <c r="D13" s="153"/>
    </row>
    <row r="14" ht="18.75" customHeight="1" spans="1:4">
      <c r="A14" s="153"/>
      <c r="B14" s="153"/>
      <c r="C14" s="153" t="s">
        <v>110</v>
      </c>
      <c r="D14" s="153"/>
    </row>
    <row r="15" ht="18.75" customHeight="1" spans="1:4">
      <c r="A15" s="169" t="s">
        <v>24</v>
      </c>
      <c r="B15" s="167">
        <v>23507070.24</v>
      </c>
      <c r="C15" s="169" t="s">
        <v>25</v>
      </c>
      <c r="D15" s="167">
        <v>23507070.24</v>
      </c>
    </row>
  </sheetData>
  <mergeCells count="5">
    <mergeCell ref="A1:D1"/>
    <mergeCell ref="A2:D2"/>
    <mergeCell ref="A3:C3"/>
    <mergeCell ref="A4:B4"/>
    <mergeCell ref="C4:D4"/>
  </mergeCells>
  <pageMargins left="0.75" right="0.75" top="1" bottom="1" header="0.5" footer="0.5"/>
  <pageSetup paperSize="1" pageOrder="overThenDown"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7"/>
  <sheetViews>
    <sheetView showZeros="0" workbookViewId="0">
      <selection activeCell="A1" sqref="A1:G1"/>
    </sheetView>
  </sheetViews>
  <sheetFormatPr defaultColWidth="8.85" defaultRowHeight="15" customHeight="1" outlineLevelCol="6"/>
  <cols>
    <col min="1" max="1" width="17.8416666666667" customWidth="1"/>
    <col min="2" max="2" width="53.1333333333333" customWidth="1"/>
    <col min="3" max="7" width="15.1333333333333" customWidth="1"/>
  </cols>
  <sheetData>
    <row r="1" customHeight="1" spans="1:7">
      <c r="A1" s="158" t="s">
        <v>111</v>
      </c>
      <c r="B1" s="158"/>
      <c r="C1" s="158"/>
      <c r="D1" s="158"/>
      <c r="E1" s="158"/>
      <c r="F1" s="158"/>
      <c r="G1" s="158"/>
    </row>
    <row r="2" ht="28.5" customHeight="1" spans="1:7">
      <c r="A2" s="152" t="s">
        <v>112</v>
      </c>
      <c r="B2" s="152"/>
      <c r="C2" s="152"/>
      <c r="D2" s="152"/>
      <c r="E2" s="152"/>
      <c r="F2" s="152"/>
      <c r="G2" s="152"/>
    </row>
    <row r="3" ht="20.25" customHeight="1" spans="1:7">
      <c r="A3" s="153" t="str">
        <f>"单位名称："&amp;"玉溪市残疾人联合会"</f>
        <v>单位名称：玉溪市残疾人联合会</v>
      </c>
      <c r="B3" s="153"/>
      <c r="C3" s="153"/>
      <c r="D3" s="153"/>
      <c r="E3" s="153"/>
      <c r="F3" s="153"/>
      <c r="G3" s="159" t="s">
        <v>2</v>
      </c>
    </row>
    <row r="4" ht="27" customHeight="1" spans="1:7">
      <c r="A4" s="154" t="s">
        <v>113</v>
      </c>
      <c r="B4" s="154"/>
      <c r="C4" s="154" t="s">
        <v>30</v>
      </c>
      <c r="D4" s="154" t="s">
        <v>33</v>
      </c>
      <c r="E4" s="154"/>
      <c r="F4" s="154"/>
      <c r="G4" s="154" t="s">
        <v>73</v>
      </c>
    </row>
    <row r="5" ht="27" customHeight="1" spans="1:7">
      <c r="A5" s="154" t="s">
        <v>68</v>
      </c>
      <c r="B5" s="154" t="s">
        <v>69</v>
      </c>
      <c r="C5" s="154"/>
      <c r="D5" s="154" t="s">
        <v>32</v>
      </c>
      <c r="E5" s="154" t="s">
        <v>114</v>
      </c>
      <c r="F5" s="154" t="s">
        <v>115</v>
      </c>
      <c r="G5" s="154"/>
    </row>
    <row r="6" ht="20.25" customHeight="1" spans="1:7">
      <c r="A6" s="157" t="s">
        <v>44</v>
      </c>
      <c r="B6" s="157" t="s">
        <v>45</v>
      </c>
      <c r="C6" s="157" t="s">
        <v>46</v>
      </c>
      <c r="D6" s="157" t="s">
        <v>47</v>
      </c>
      <c r="E6" s="157" t="s">
        <v>48</v>
      </c>
      <c r="F6" s="157" t="s">
        <v>49</v>
      </c>
      <c r="G6" s="157">
        <v>7</v>
      </c>
    </row>
    <row r="7" ht="20.25" customHeight="1" spans="1:7">
      <c r="A7" s="153" t="s">
        <v>79</v>
      </c>
      <c r="B7" s="153" t="str">
        <f>"        "&amp;"社会保障和就业支出"</f>
        <v>        社会保障和就业支出</v>
      </c>
      <c r="C7" s="64">
        <v>13381034.63</v>
      </c>
      <c r="D7" s="156">
        <v>4359284.63</v>
      </c>
      <c r="E7" s="64">
        <v>3664182.41</v>
      </c>
      <c r="F7" s="64">
        <v>695102.22</v>
      </c>
      <c r="G7" s="64">
        <v>9021750</v>
      </c>
    </row>
    <row r="8" ht="20.25" customHeight="1" spans="1:7">
      <c r="A8" s="160" t="s">
        <v>80</v>
      </c>
      <c r="B8" s="160" t="str">
        <f>"        "&amp;"行政事业单位养老支出"</f>
        <v>        行政事业单位养老支出</v>
      </c>
      <c r="C8" s="64">
        <v>902596.8</v>
      </c>
      <c r="D8" s="156">
        <v>902596.8</v>
      </c>
      <c r="E8" s="64">
        <v>892396.8</v>
      </c>
      <c r="F8" s="64">
        <v>10200</v>
      </c>
      <c r="G8" s="64"/>
    </row>
    <row r="9" ht="20.25" customHeight="1" spans="1:7">
      <c r="A9" s="161" t="s">
        <v>81</v>
      </c>
      <c r="B9" s="161" t="str">
        <f>"        "&amp;"行政单位离退休"</f>
        <v>        行政单位离退休</v>
      </c>
      <c r="C9" s="64">
        <v>445200</v>
      </c>
      <c r="D9" s="156">
        <v>445200</v>
      </c>
      <c r="E9" s="64">
        <v>436800</v>
      </c>
      <c r="F9" s="64">
        <v>8400</v>
      </c>
      <c r="G9" s="64"/>
    </row>
    <row r="10" ht="20.25" customHeight="1" spans="1:7">
      <c r="A10" s="161" t="s">
        <v>82</v>
      </c>
      <c r="B10" s="161" t="str">
        <f>"        "&amp;"事业单位离退休"</f>
        <v>        事业单位离退休</v>
      </c>
      <c r="C10" s="64">
        <v>81000</v>
      </c>
      <c r="D10" s="156">
        <v>81000</v>
      </c>
      <c r="E10" s="64">
        <v>79200</v>
      </c>
      <c r="F10" s="64">
        <v>1800</v>
      </c>
      <c r="G10" s="64"/>
    </row>
    <row r="11" ht="20.25" customHeight="1" spans="1:7">
      <c r="A11" s="161" t="s">
        <v>83</v>
      </c>
      <c r="B11" s="161" t="str">
        <f>"        "&amp;"机关事业单位基本养老保险缴费支出"</f>
        <v>        机关事业单位基本养老保险缴费支出</v>
      </c>
      <c r="C11" s="64">
        <v>376396.8</v>
      </c>
      <c r="D11" s="156">
        <v>376396.8</v>
      </c>
      <c r="E11" s="64">
        <v>376396.8</v>
      </c>
      <c r="F11" s="64"/>
      <c r="G11" s="64"/>
    </row>
    <row r="12" ht="20.25" customHeight="1" spans="1:7">
      <c r="A12" s="160" t="s">
        <v>84</v>
      </c>
      <c r="B12" s="160" t="str">
        <f>"        "&amp;"残疾人事业"</f>
        <v>        残疾人事业</v>
      </c>
      <c r="C12" s="64">
        <v>12478437.83</v>
      </c>
      <c r="D12" s="156">
        <v>3456687.83</v>
      </c>
      <c r="E12" s="64">
        <v>2771785.61</v>
      </c>
      <c r="F12" s="64">
        <v>684902.22</v>
      </c>
      <c r="G12" s="64">
        <v>9021750</v>
      </c>
    </row>
    <row r="13" ht="20.25" customHeight="1" spans="1:7">
      <c r="A13" s="161" t="s">
        <v>85</v>
      </c>
      <c r="B13" s="161" t="str">
        <f>"        "&amp;"行政运行"</f>
        <v>        行政运行</v>
      </c>
      <c r="C13" s="64">
        <v>3107213.42</v>
      </c>
      <c r="D13" s="156">
        <v>2857213.42</v>
      </c>
      <c r="E13" s="64">
        <v>2225780</v>
      </c>
      <c r="F13" s="64">
        <v>631433.42</v>
      </c>
      <c r="G13" s="64">
        <v>250000</v>
      </c>
    </row>
    <row r="14" ht="20.25" customHeight="1" spans="1:7">
      <c r="A14" s="161" t="s">
        <v>86</v>
      </c>
      <c r="B14" s="161" t="str">
        <f>"        "&amp;"残疾人康复"</f>
        <v>        残疾人康复</v>
      </c>
      <c r="C14" s="64">
        <v>6938930</v>
      </c>
      <c r="D14" s="156"/>
      <c r="E14" s="64"/>
      <c r="F14" s="64"/>
      <c r="G14" s="64">
        <v>6938930</v>
      </c>
    </row>
    <row r="15" ht="20.25" customHeight="1" spans="1:7">
      <c r="A15" s="161" t="s">
        <v>87</v>
      </c>
      <c r="B15" s="161" t="str">
        <f>"        "&amp;"残疾人就业"</f>
        <v>        残疾人就业</v>
      </c>
      <c r="C15" s="64">
        <v>1468820</v>
      </c>
      <c r="D15" s="156"/>
      <c r="E15" s="64"/>
      <c r="F15" s="64"/>
      <c r="G15" s="64">
        <v>1468820</v>
      </c>
    </row>
    <row r="16" ht="20.25" customHeight="1" spans="1:7">
      <c r="A16" s="161" t="s">
        <v>88</v>
      </c>
      <c r="B16" s="161" t="str">
        <f>"        "&amp;"其他残疾人事业支出"</f>
        <v>        其他残疾人事业支出</v>
      </c>
      <c r="C16" s="64">
        <v>963474.41</v>
      </c>
      <c r="D16" s="156">
        <v>599474.41</v>
      </c>
      <c r="E16" s="64">
        <v>546005.61</v>
      </c>
      <c r="F16" s="64">
        <v>53468.8</v>
      </c>
      <c r="G16" s="64">
        <v>364000</v>
      </c>
    </row>
    <row r="17" ht="20.25" customHeight="1" spans="1:7">
      <c r="A17" s="153" t="s">
        <v>63</v>
      </c>
      <c r="B17" s="153" t="str">
        <f>"        "&amp;"卫生健康支出"</f>
        <v>        卫生健康支出</v>
      </c>
      <c r="C17" s="64">
        <v>379885.81</v>
      </c>
      <c r="D17" s="156">
        <v>379885.81</v>
      </c>
      <c r="E17" s="64">
        <v>379885.81</v>
      </c>
      <c r="F17" s="64"/>
      <c r="G17" s="64"/>
    </row>
    <row r="18" ht="20.25" customHeight="1" spans="1:7">
      <c r="A18" s="160" t="s">
        <v>89</v>
      </c>
      <c r="B18" s="160" t="str">
        <f>"        "&amp;"行政事业单位医疗"</f>
        <v>        行政事业单位医疗</v>
      </c>
      <c r="C18" s="64">
        <v>379885.81</v>
      </c>
      <c r="D18" s="156">
        <v>379885.81</v>
      </c>
      <c r="E18" s="64">
        <v>379885.81</v>
      </c>
      <c r="F18" s="64"/>
      <c r="G18" s="64"/>
    </row>
    <row r="19" ht="20.25" customHeight="1" spans="1:7">
      <c r="A19" s="161" t="s">
        <v>90</v>
      </c>
      <c r="B19" s="161" t="str">
        <f>"        "&amp;"行政单位医疗"</f>
        <v>        行政单位医疗</v>
      </c>
      <c r="C19" s="64">
        <v>164446.57</v>
      </c>
      <c r="D19" s="156">
        <v>164446.57</v>
      </c>
      <c r="E19" s="64">
        <v>164446.57</v>
      </c>
      <c r="F19" s="64"/>
      <c r="G19" s="64"/>
    </row>
    <row r="20" ht="20.25" customHeight="1" spans="1:7">
      <c r="A20" s="161" t="s">
        <v>91</v>
      </c>
      <c r="B20" s="161" t="str">
        <f>"        "&amp;"事业单位医疗"</f>
        <v>        事业单位医疗</v>
      </c>
      <c r="C20" s="64">
        <v>30809.27</v>
      </c>
      <c r="D20" s="156">
        <v>30809.27</v>
      </c>
      <c r="E20" s="64">
        <v>30809.27</v>
      </c>
      <c r="F20" s="64"/>
      <c r="G20" s="64"/>
    </row>
    <row r="21" ht="20.25" customHeight="1" spans="1:7">
      <c r="A21" s="161" t="s">
        <v>92</v>
      </c>
      <c r="B21" s="161" t="str">
        <f>"        "&amp;"公务员医疗补助"</f>
        <v>        公务员医疗补助</v>
      </c>
      <c r="C21" s="64">
        <v>163288.8</v>
      </c>
      <c r="D21" s="156">
        <v>163288.8</v>
      </c>
      <c r="E21" s="64">
        <v>163288.8</v>
      </c>
      <c r="F21" s="64"/>
      <c r="G21" s="64"/>
    </row>
    <row r="22" ht="20.25" customHeight="1" spans="1:7">
      <c r="A22" s="161" t="s">
        <v>93</v>
      </c>
      <c r="B22" s="161" t="str">
        <f>"        "&amp;"其他行政事业单位医疗支出"</f>
        <v>        其他行政事业单位医疗支出</v>
      </c>
      <c r="C22" s="64">
        <v>21341.17</v>
      </c>
      <c r="D22" s="156">
        <v>21341.17</v>
      </c>
      <c r="E22" s="64">
        <v>21341.17</v>
      </c>
      <c r="F22" s="64"/>
      <c r="G22" s="64"/>
    </row>
    <row r="23" ht="20.25" customHeight="1" spans="1:7">
      <c r="A23" s="153" t="s">
        <v>94</v>
      </c>
      <c r="B23" s="153" t="str">
        <f>"        "&amp;"住房保障支出"</f>
        <v>        住房保障支出</v>
      </c>
      <c r="C23" s="64">
        <v>343932</v>
      </c>
      <c r="D23" s="156">
        <v>343932</v>
      </c>
      <c r="E23" s="64">
        <v>343932</v>
      </c>
      <c r="F23" s="64"/>
      <c r="G23" s="64"/>
    </row>
    <row r="24" ht="20.25" customHeight="1" spans="1:7">
      <c r="A24" s="160" t="s">
        <v>95</v>
      </c>
      <c r="B24" s="160" t="str">
        <f>"        "&amp;"住房改革支出"</f>
        <v>        住房改革支出</v>
      </c>
      <c r="C24" s="64">
        <v>343932</v>
      </c>
      <c r="D24" s="156">
        <v>343932</v>
      </c>
      <c r="E24" s="64">
        <v>343932</v>
      </c>
      <c r="F24" s="64"/>
      <c r="G24" s="64"/>
    </row>
    <row r="25" ht="20.25" customHeight="1" spans="1:7">
      <c r="A25" s="161" t="s">
        <v>96</v>
      </c>
      <c r="B25" s="161" t="str">
        <f>"        "&amp;"住房公积金"</f>
        <v>        住房公积金</v>
      </c>
      <c r="C25" s="64">
        <v>339372</v>
      </c>
      <c r="D25" s="156">
        <v>339372</v>
      </c>
      <c r="E25" s="64">
        <v>339372</v>
      </c>
      <c r="F25" s="64"/>
      <c r="G25" s="64"/>
    </row>
    <row r="26" ht="20.25" customHeight="1" spans="1:7">
      <c r="A26" s="161" t="s">
        <v>97</v>
      </c>
      <c r="B26" s="161" t="str">
        <f>"        "&amp;"购房补贴"</f>
        <v>        购房补贴</v>
      </c>
      <c r="C26" s="64">
        <v>4560</v>
      </c>
      <c r="D26" s="156">
        <v>4560</v>
      </c>
      <c r="E26" s="64">
        <v>4560</v>
      </c>
      <c r="F26" s="64"/>
      <c r="G26" s="64"/>
    </row>
    <row r="27" ht="20.25" customHeight="1" spans="1:7">
      <c r="A27" s="155" t="s">
        <v>30</v>
      </c>
      <c r="B27" s="153"/>
      <c r="C27" s="156">
        <v>14104852.44</v>
      </c>
      <c r="D27" s="156">
        <v>5083102.44</v>
      </c>
      <c r="E27" s="156">
        <v>4388000.22</v>
      </c>
      <c r="F27" s="156">
        <v>695102.22</v>
      </c>
      <c r="G27" s="156">
        <v>9021750</v>
      </c>
    </row>
  </sheetData>
  <mergeCells count="8">
    <mergeCell ref="A1:G1"/>
    <mergeCell ref="A2:G2"/>
    <mergeCell ref="A3:F3"/>
    <mergeCell ref="A4:B4"/>
    <mergeCell ref="D4:F4"/>
    <mergeCell ref="A27:B27"/>
    <mergeCell ref="C4:C5"/>
    <mergeCell ref="G4:G5"/>
  </mergeCells>
  <pageMargins left="0.75" right="0.75" top="1" bottom="1" header="0.5" footer="0.5"/>
  <pageSetup paperSize="1"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F1"/>
    </sheetView>
  </sheetViews>
  <sheetFormatPr defaultColWidth="8.85" defaultRowHeight="15" customHeight="1" outlineLevelRow="6" outlineLevelCol="5"/>
  <cols>
    <col min="1" max="6" width="25.1333333333333" customWidth="1"/>
  </cols>
  <sheetData>
    <row r="1" customHeight="1" spans="1:6">
      <c r="A1" s="151" t="s">
        <v>116</v>
      </c>
      <c r="B1" s="151"/>
      <c r="C1" s="151"/>
      <c r="D1" s="151"/>
      <c r="E1" s="151"/>
      <c r="F1" s="151"/>
    </row>
    <row r="2" ht="28.5" customHeight="1" spans="1:6">
      <c r="A2" s="152" t="s">
        <v>117</v>
      </c>
      <c r="B2" s="152"/>
      <c r="C2" s="152"/>
      <c r="D2" s="152"/>
      <c r="E2" s="152"/>
      <c r="F2" s="152"/>
    </row>
    <row r="3" ht="20.25" customHeight="1" spans="1:6">
      <c r="A3" s="153" t="str">
        <f>"单位名称："&amp;"玉溪市残疾人联合会"</f>
        <v>单位名称：玉溪市残疾人联合会</v>
      </c>
      <c r="B3" s="153"/>
      <c r="C3" s="153"/>
      <c r="D3" s="153"/>
      <c r="E3" s="153"/>
      <c r="F3" s="151" t="s">
        <v>2</v>
      </c>
    </row>
    <row r="4" ht="20.25" customHeight="1" spans="1:6">
      <c r="A4" s="154" t="s">
        <v>118</v>
      </c>
      <c r="B4" s="154" t="s">
        <v>119</v>
      </c>
      <c r="C4" s="154" t="s">
        <v>120</v>
      </c>
      <c r="D4" s="154"/>
      <c r="E4" s="154"/>
      <c r="F4" s="154"/>
    </row>
    <row r="5" ht="35.25" customHeight="1" spans="1:6">
      <c r="A5" s="154"/>
      <c r="B5" s="154"/>
      <c r="C5" s="154" t="s">
        <v>32</v>
      </c>
      <c r="D5" s="154" t="s">
        <v>121</v>
      </c>
      <c r="E5" s="154" t="s">
        <v>122</v>
      </c>
      <c r="F5" s="154" t="s">
        <v>123</v>
      </c>
    </row>
    <row r="6" ht="20.25" customHeight="1" spans="1:6">
      <c r="A6" s="157" t="s">
        <v>44</v>
      </c>
      <c r="B6" s="157">
        <v>2</v>
      </c>
      <c r="C6" s="157">
        <v>3</v>
      </c>
      <c r="D6" s="157">
        <v>4</v>
      </c>
      <c r="E6" s="157">
        <v>5</v>
      </c>
      <c r="F6" s="157">
        <v>6</v>
      </c>
    </row>
    <row r="7" ht="20.25" customHeight="1" spans="1:6">
      <c r="A7" s="64">
        <v>96600</v>
      </c>
      <c r="B7" s="64"/>
      <c r="C7" s="64">
        <v>76600</v>
      </c>
      <c r="D7" s="64"/>
      <c r="E7" s="156">
        <v>76600</v>
      </c>
      <c r="F7" s="64">
        <v>20000</v>
      </c>
    </row>
  </sheetData>
  <mergeCells count="6">
    <mergeCell ref="A1:F1"/>
    <mergeCell ref="A2:F2"/>
    <mergeCell ref="A3:E3"/>
    <mergeCell ref="C4:E4"/>
    <mergeCell ref="A4:A5"/>
    <mergeCell ref="B4:B5"/>
  </mergeCells>
  <pageMargins left="0.75" right="0.75" top="1" bottom="1" header="0.5" footer="0.5"/>
  <pageSetup paperSize="1"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50"/>
  <sheetViews>
    <sheetView showZeros="0" topLeftCell="C1" workbookViewId="0">
      <selection activeCell="A1" sqref="A1:W1"/>
    </sheetView>
  </sheetViews>
  <sheetFormatPr defaultColWidth="8.85" defaultRowHeight="15" customHeight="1"/>
  <cols>
    <col min="1" max="1" width="27.275" customWidth="1"/>
    <col min="2" max="2" width="20.8416666666667" customWidth="1"/>
    <col min="3" max="3" width="22.7" customWidth="1"/>
    <col min="4" max="4" width="11.1333333333333" customWidth="1"/>
    <col min="5" max="5" width="22.7" customWidth="1"/>
    <col min="6" max="6" width="11.1333333333333" customWidth="1"/>
    <col min="7" max="7" width="22.7" customWidth="1"/>
    <col min="8" max="8" width="16.2833333333333" customWidth="1"/>
    <col min="9" max="9" width="16.4166666666667" customWidth="1"/>
    <col min="10" max="13" width="16.2833333333333" customWidth="1"/>
    <col min="14" max="16" width="16.4166666666667" customWidth="1"/>
    <col min="17" max="22" width="16.2833333333333" customWidth="1"/>
    <col min="23" max="23" width="16.4166666666667" customWidth="1"/>
  </cols>
  <sheetData>
    <row r="1" customHeight="1" spans="1:23">
      <c r="A1" s="151" t="s">
        <v>124</v>
      </c>
      <c r="B1" s="151"/>
      <c r="C1" s="151"/>
      <c r="D1" s="151"/>
      <c r="E1" s="151"/>
      <c r="F1" s="151"/>
      <c r="G1" s="151"/>
      <c r="H1" s="151"/>
      <c r="I1" s="151"/>
      <c r="J1" s="151"/>
      <c r="K1" s="151"/>
      <c r="L1" s="151"/>
      <c r="M1" s="151"/>
      <c r="N1" s="151"/>
      <c r="O1" s="151"/>
      <c r="P1" s="151"/>
      <c r="Q1" s="151"/>
      <c r="R1" s="151"/>
      <c r="S1" s="151"/>
      <c r="T1" s="151"/>
      <c r="U1" s="151"/>
      <c r="V1" s="151"/>
      <c r="W1" s="151"/>
    </row>
    <row r="2" ht="28.5" customHeight="1" spans="1:23">
      <c r="A2" s="152" t="s">
        <v>125</v>
      </c>
      <c r="B2" s="152"/>
      <c r="C2" s="152" t="s">
        <v>126</v>
      </c>
      <c r="D2" s="152"/>
      <c r="E2" s="152"/>
      <c r="F2" s="152"/>
      <c r="G2" s="152"/>
      <c r="H2" s="152"/>
      <c r="I2" s="152"/>
      <c r="J2" s="152"/>
      <c r="K2" s="152"/>
      <c r="L2" s="152"/>
      <c r="M2" s="152"/>
      <c r="N2" s="152"/>
      <c r="O2" s="152"/>
      <c r="P2" s="152"/>
      <c r="Q2" s="152"/>
      <c r="R2" s="152"/>
      <c r="S2" s="152"/>
      <c r="T2" s="152"/>
      <c r="U2" s="152"/>
      <c r="V2" s="152"/>
      <c r="W2" s="152"/>
    </row>
    <row r="3" ht="19.5" customHeight="1" spans="1:23">
      <c r="A3" s="153" t="str">
        <f>"单位名称："&amp;"玉溪市残疾人联合会"</f>
        <v>单位名称：玉溪市残疾人联合会</v>
      </c>
      <c r="B3" s="153"/>
      <c r="C3" s="153"/>
      <c r="D3" s="153"/>
      <c r="E3" s="153"/>
      <c r="F3" s="153"/>
      <c r="G3" s="153"/>
      <c r="H3" s="153"/>
      <c r="I3" s="153"/>
      <c r="J3" s="153"/>
      <c r="K3" s="153"/>
      <c r="L3" s="153"/>
      <c r="M3" s="153"/>
      <c r="N3" s="153"/>
      <c r="O3" s="153"/>
      <c r="P3" s="153"/>
      <c r="Q3" s="153"/>
      <c r="R3" s="151"/>
      <c r="S3" s="151"/>
      <c r="T3" s="151"/>
      <c r="U3" s="151"/>
      <c r="V3" s="151"/>
      <c r="W3" s="151" t="s">
        <v>2</v>
      </c>
    </row>
    <row r="4" ht="19.5" customHeight="1" spans="1:23">
      <c r="A4" s="154" t="s">
        <v>127</v>
      </c>
      <c r="B4" s="154" t="s">
        <v>128</v>
      </c>
      <c r="C4" s="154" t="s">
        <v>129</v>
      </c>
      <c r="D4" s="154" t="s">
        <v>130</v>
      </c>
      <c r="E4" s="154" t="s">
        <v>131</v>
      </c>
      <c r="F4" s="154" t="s">
        <v>132</v>
      </c>
      <c r="G4" s="154" t="s">
        <v>133</v>
      </c>
      <c r="H4" s="154" t="s">
        <v>134</v>
      </c>
      <c r="I4" s="154"/>
      <c r="J4" s="154"/>
      <c r="K4" s="154"/>
      <c r="L4" s="154"/>
      <c r="M4" s="154"/>
      <c r="N4" s="154"/>
      <c r="O4" s="154"/>
      <c r="P4" s="154"/>
      <c r="Q4" s="154"/>
      <c r="R4" s="154"/>
      <c r="S4" s="154"/>
      <c r="T4" s="154"/>
      <c r="U4" s="154"/>
      <c r="V4" s="154"/>
      <c r="W4" s="154"/>
    </row>
    <row r="5" ht="19.5" customHeight="1" spans="1:23">
      <c r="A5" s="154"/>
      <c r="B5" s="154"/>
      <c r="C5" s="154"/>
      <c r="D5" s="154"/>
      <c r="E5" s="154"/>
      <c r="F5" s="154"/>
      <c r="G5" s="154"/>
      <c r="H5" s="154" t="s">
        <v>30</v>
      </c>
      <c r="I5" s="154" t="s">
        <v>33</v>
      </c>
      <c r="J5" s="154"/>
      <c r="K5" s="154"/>
      <c r="L5" s="154"/>
      <c r="M5" s="154"/>
      <c r="N5" s="154" t="s">
        <v>135</v>
      </c>
      <c r="O5" s="154"/>
      <c r="P5" s="154"/>
      <c r="Q5" s="154" t="s">
        <v>36</v>
      </c>
      <c r="R5" s="154" t="s">
        <v>71</v>
      </c>
      <c r="S5" s="154"/>
      <c r="T5" s="154"/>
      <c r="U5" s="154"/>
      <c r="V5" s="154"/>
      <c r="W5" s="154"/>
    </row>
    <row r="6" ht="41.25" customHeight="1" spans="1:23">
      <c r="A6" s="154"/>
      <c r="B6" s="154"/>
      <c r="C6" s="154"/>
      <c r="D6" s="154"/>
      <c r="E6" s="154"/>
      <c r="F6" s="154"/>
      <c r="G6" s="154"/>
      <c r="H6" s="154"/>
      <c r="I6" s="154" t="s">
        <v>136</v>
      </c>
      <c r="J6" s="154" t="s">
        <v>137</v>
      </c>
      <c r="K6" s="154" t="s">
        <v>138</v>
      </c>
      <c r="L6" s="154" t="s">
        <v>139</v>
      </c>
      <c r="M6" s="154" t="s">
        <v>140</v>
      </c>
      <c r="N6" s="154" t="s">
        <v>33</v>
      </c>
      <c r="O6" s="154" t="s">
        <v>34</v>
      </c>
      <c r="P6" s="154" t="s">
        <v>35</v>
      </c>
      <c r="Q6" s="154"/>
      <c r="R6" s="154" t="s">
        <v>32</v>
      </c>
      <c r="S6" s="154" t="s">
        <v>39</v>
      </c>
      <c r="T6" s="154" t="s">
        <v>141</v>
      </c>
      <c r="U6" s="154" t="s">
        <v>41</v>
      </c>
      <c r="V6" s="154" t="s">
        <v>42</v>
      </c>
      <c r="W6" s="154" t="s">
        <v>43</v>
      </c>
    </row>
    <row r="7" ht="20.25" customHeight="1" spans="1:23">
      <c r="A7" s="155" t="s">
        <v>44</v>
      </c>
      <c r="B7" s="155" t="s">
        <v>45</v>
      </c>
      <c r="C7" s="155" t="s">
        <v>46</v>
      </c>
      <c r="D7" s="155" t="s">
        <v>47</v>
      </c>
      <c r="E7" s="155" t="s">
        <v>48</v>
      </c>
      <c r="F7" s="155" t="s">
        <v>49</v>
      </c>
      <c r="G7" s="155" t="s">
        <v>50</v>
      </c>
      <c r="H7" s="155" t="s">
        <v>51</v>
      </c>
      <c r="I7" s="155" t="s">
        <v>52</v>
      </c>
      <c r="J7" s="155" t="s">
        <v>53</v>
      </c>
      <c r="K7" s="155" t="s">
        <v>54</v>
      </c>
      <c r="L7" s="155" t="s">
        <v>55</v>
      </c>
      <c r="M7" s="155" t="s">
        <v>56</v>
      </c>
      <c r="N7" s="155" t="s">
        <v>57</v>
      </c>
      <c r="O7" s="155" t="s">
        <v>58</v>
      </c>
      <c r="P7" s="155" t="s">
        <v>59</v>
      </c>
      <c r="Q7" s="155" t="s">
        <v>60</v>
      </c>
      <c r="R7" s="155" t="s">
        <v>61</v>
      </c>
      <c r="S7" s="155" t="s">
        <v>62</v>
      </c>
      <c r="T7" s="155" t="s">
        <v>142</v>
      </c>
      <c r="U7" s="155" t="s">
        <v>143</v>
      </c>
      <c r="V7" s="155" t="s">
        <v>144</v>
      </c>
      <c r="W7" s="155" t="s">
        <v>145</v>
      </c>
    </row>
    <row r="8" ht="20.25" customHeight="1" spans="1:23">
      <c r="A8" t="s">
        <v>64</v>
      </c>
      <c r="C8" s="153"/>
      <c r="D8" s="153"/>
      <c r="E8" s="153"/>
      <c r="G8" s="153"/>
      <c r="H8" s="156">
        <v>5083102.44</v>
      </c>
      <c r="I8" s="64">
        <v>5083102.44</v>
      </c>
      <c r="J8" s="64">
        <v>2090846.05</v>
      </c>
      <c r="K8" s="64"/>
      <c r="L8" s="64">
        <v>2992256.39</v>
      </c>
      <c r="M8" s="64"/>
      <c r="N8" s="64"/>
      <c r="O8" s="64"/>
      <c r="P8" s="64"/>
      <c r="Q8" s="64"/>
      <c r="R8" s="64"/>
      <c r="S8" s="64"/>
      <c r="T8" s="64"/>
      <c r="U8" s="64"/>
      <c r="V8" s="64"/>
      <c r="W8" s="64"/>
    </row>
    <row r="9" ht="20.25" customHeight="1" spans="1:23">
      <c r="A9" t="s">
        <v>64</v>
      </c>
      <c r="B9" s="153"/>
      <c r="C9" s="153"/>
      <c r="D9" s="153"/>
      <c r="E9" s="153"/>
      <c r="F9" s="153"/>
      <c r="G9" s="153"/>
      <c r="H9" s="156">
        <v>5083102.44</v>
      </c>
      <c r="I9" s="64">
        <v>5083102.44</v>
      </c>
      <c r="J9" s="64">
        <v>2090846.05</v>
      </c>
      <c r="K9" s="64"/>
      <c r="L9" s="64">
        <v>2992256.39</v>
      </c>
      <c r="M9" s="64"/>
      <c r="N9" s="64"/>
      <c r="O9" s="64"/>
      <c r="P9" s="64"/>
      <c r="Q9" s="64"/>
      <c r="R9" s="64"/>
      <c r="S9" s="64"/>
      <c r="T9" s="64"/>
      <c r="U9" s="64"/>
      <c r="V9" s="64"/>
      <c r="W9" s="64"/>
    </row>
    <row r="10" ht="20.25" customHeight="1" spans="1:23">
      <c r="A10" s="153" t="str">
        <f t="shared" ref="A10:A49" si="0">"       "&amp;"玉溪市残疾人联合会"</f>
        <v>       玉溪市残疾人联合会</v>
      </c>
      <c r="B10" s="153" t="s">
        <v>146</v>
      </c>
      <c r="C10" s="153" t="s">
        <v>147</v>
      </c>
      <c r="D10" s="153" t="s">
        <v>85</v>
      </c>
      <c r="E10" s="153" t="s">
        <v>148</v>
      </c>
      <c r="F10" s="153" t="s">
        <v>149</v>
      </c>
      <c r="G10" s="153" t="s">
        <v>150</v>
      </c>
      <c r="H10" s="156">
        <v>743040</v>
      </c>
      <c r="I10" s="64">
        <v>743040</v>
      </c>
      <c r="J10" s="64">
        <v>325080</v>
      </c>
      <c r="K10" s="153"/>
      <c r="L10" s="64">
        <v>417960</v>
      </c>
      <c r="M10" s="153"/>
      <c r="N10" s="64"/>
      <c r="O10" s="64"/>
      <c r="P10" s="153"/>
      <c r="Q10" s="64"/>
      <c r="R10" s="64"/>
      <c r="S10" s="64"/>
      <c r="T10" s="64"/>
      <c r="U10" s="64"/>
      <c r="V10" s="64"/>
      <c r="W10" s="64"/>
    </row>
    <row r="11" ht="20.25" customHeight="1" spans="1:23">
      <c r="A11" s="153" t="str">
        <f t="shared" si="0"/>
        <v>       玉溪市残疾人联合会</v>
      </c>
      <c r="B11" s="153" t="s">
        <v>146</v>
      </c>
      <c r="C11" s="153" t="s">
        <v>147</v>
      </c>
      <c r="D11" s="153" t="s">
        <v>85</v>
      </c>
      <c r="E11" s="153" t="s">
        <v>148</v>
      </c>
      <c r="F11" s="153" t="s">
        <v>151</v>
      </c>
      <c r="G11" s="153" t="s">
        <v>152</v>
      </c>
      <c r="H11" s="156">
        <v>865776</v>
      </c>
      <c r="I11" s="64">
        <v>865776</v>
      </c>
      <c r="J11" s="64">
        <v>378777</v>
      </c>
      <c r="K11" s="153"/>
      <c r="L11" s="64">
        <v>486999</v>
      </c>
      <c r="M11" s="153"/>
      <c r="N11" s="64"/>
      <c r="O11" s="64"/>
      <c r="P11" s="153"/>
      <c r="Q11" s="64"/>
      <c r="R11" s="64"/>
      <c r="S11" s="64"/>
      <c r="T11" s="64"/>
      <c r="U11" s="64"/>
      <c r="V11" s="64"/>
      <c r="W11" s="64"/>
    </row>
    <row r="12" ht="20.25" customHeight="1" spans="1:23">
      <c r="A12" s="153" t="str">
        <f t="shared" si="0"/>
        <v>       玉溪市残疾人联合会</v>
      </c>
      <c r="B12" s="153" t="s">
        <v>146</v>
      </c>
      <c r="C12" s="153" t="s">
        <v>147</v>
      </c>
      <c r="D12" s="153" t="s">
        <v>97</v>
      </c>
      <c r="E12" s="153" t="s">
        <v>153</v>
      </c>
      <c r="F12" s="153" t="s">
        <v>151</v>
      </c>
      <c r="G12" s="153" t="s">
        <v>152</v>
      </c>
      <c r="H12" s="156">
        <v>2436</v>
      </c>
      <c r="I12" s="64">
        <v>2436</v>
      </c>
      <c r="J12" s="64">
        <v>609</v>
      </c>
      <c r="K12" s="153"/>
      <c r="L12" s="64">
        <v>1827</v>
      </c>
      <c r="M12" s="153"/>
      <c r="N12" s="64"/>
      <c r="O12" s="64"/>
      <c r="P12" s="153"/>
      <c r="Q12" s="64"/>
      <c r="R12" s="64"/>
      <c r="S12" s="64"/>
      <c r="T12" s="64"/>
      <c r="U12" s="64"/>
      <c r="V12" s="64"/>
      <c r="W12" s="64"/>
    </row>
    <row r="13" ht="20.25" customHeight="1" spans="1:23">
      <c r="A13" s="153" t="str">
        <f t="shared" si="0"/>
        <v>       玉溪市残疾人联合会</v>
      </c>
      <c r="B13" s="153" t="s">
        <v>154</v>
      </c>
      <c r="C13" s="153" t="s">
        <v>155</v>
      </c>
      <c r="D13" s="153" t="s">
        <v>88</v>
      </c>
      <c r="E13" s="153" t="s">
        <v>156</v>
      </c>
      <c r="F13" s="153" t="s">
        <v>149</v>
      </c>
      <c r="G13" s="153" t="s">
        <v>150</v>
      </c>
      <c r="H13" s="156">
        <v>183840</v>
      </c>
      <c r="I13" s="64">
        <v>183840</v>
      </c>
      <c r="J13" s="64">
        <v>80430</v>
      </c>
      <c r="K13" s="153"/>
      <c r="L13" s="64">
        <v>103410</v>
      </c>
      <c r="M13" s="153"/>
      <c r="N13" s="64"/>
      <c r="O13" s="64"/>
      <c r="P13" s="153"/>
      <c r="Q13" s="64"/>
      <c r="R13" s="64"/>
      <c r="S13" s="64"/>
      <c r="T13" s="64"/>
      <c r="U13" s="64"/>
      <c r="V13" s="64"/>
      <c r="W13" s="64"/>
    </row>
    <row r="14" ht="20.25" customHeight="1" spans="1:23">
      <c r="A14" s="153" t="str">
        <f t="shared" si="0"/>
        <v>       玉溪市残疾人联合会</v>
      </c>
      <c r="B14" s="153" t="s">
        <v>154</v>
      </c>
      <c r="C14" s="153" t="s">
        <v>155</v>
      </c>
      <c r="D14" s="153" t="s">
        <v>88</v>
      </c>
      <c r="E14" s="153" t="s">
        <v>156</v>
      </c>
      <c r="F14" s="153" t="s">
        <v>151</v>
      </c>
      <c r="G14" s="153" t="s">
        <v>152</v>
      </c>
      <c r="H14" s="156">
        <v>120</v>
      </c>
      <c r="I14" s="64">
        <v>120</v>
      </c>
      <c r="J14" s="64">
        <v>52.5</v>
      </c>
      <c r="K14" s="153"/>
      <c r="L14" s="64">
        <v>67.5</v>
      </c>
      <c r="M14" s="153"/>
      <c r="N14" s="64"/>
      <c r="O14" s="64"/>
      <c r="P14" s="153"/>
      <c r="Q14" s="64"/>
      <c r="R14" s="64"/>
      <c r="S14" s="64"/>
      <c r="T14" s="64"/>
      <c r="U14" s="64"/>
      <c r="V14" s="64"/>
      <c r="W14" s="64"/>
    </row>
    <row r="15" ht="20.25" customHeight="1" spans="1:23">
      <c r="A15" s="153" t="str">
        <f t="shared" si="0"/>
        <v>       玉溪市残疾人联合会</v>
      </c>
      <c r="B15" s="153" t="s">
        <v>154</v>
      </c>
      <c r="C15" s="153" t="s">
        <v>155</v>
      </c>
      <c r="D15" s="153" t="s">
        <v>88</v>
      </c>
      <c r="E15" s="153" t="s">
        <v>156</v>
      </c>
      <c r="F15" s="153" t="s">
        <v>157</v>
      </c>
      <c r="G15" s="153" t="s">
        <v>158</v>
      </c>
      <c r="H15" s="156">
        <v>61740</v>
      </c>
      <c r="I15" s="64">
        <v>61740</v>
      </c>
      <c r="J15" s="64">
        <v>27011.25</v>
      </c>
      <c r="K15" s="153"/>
      <c r="L15" s="64">
        <v>34728.75</v>
      </c>
      <c r="M15" s="153"/>
      <c r="N15" s="64"/>
      <c r="O15" s="64"/>
      <c r="P15" s="153"/>
      <c r="Q15" s="64"/>
      <c r="R15" s="64"/>
      <c r="S15" s="64"/>
      <c r="T15" s="64"/>
      <c r="U15" s="64"/>
      <c r="V15" s="64"/>
      <c r="W15" s="64"/>
    </row>
    <row r="16" ht="20.25" customHeight="1" spans="1:23">
      <c r="A16" s="153" t="str">
        <f t="shared" si="0"/>
        <v>       玉溪市残疾人联合会</v>
      </c>
      <c r="B16" s="153" t="s">
        <v>154</v>
      </c>
      <c r="C16" s="153" t="s">
        <v>155</v>
      </c>
      <c r="D16" s="153" t="s">
        <v>97</v>
      </c>
      <c r="E16" s="153" t="s">
        <v>153</v>
      </c>
      <c r="F16" s="153" t="s">
        <v>151</v>
      </c>
      <c r="G16" s="153" t="s">
        <v>152</v>
      </c>
      <c r="H16" s="156">
        <v>2124</v>
      </c>
      <c r="I16" s="64">
        <v>2124</v>
      </c>
      <c r="J16" s="64"/>
      <c r="K16" s="153"/>
      <c r="L16" s="64">
        <v>2124</v>
      </c>
      <c r="M16" s="153"/>
      <c r="N16" s="64"/>
      <c r="O16" s="64"/>
      <c r="P16" s="153"/>
      <c r="Q16" s="64"/>
      <c r="R16" s="64"/>
      <c r="S16" s="64"/>
      <c r="T16" s="64"/>
      <c r="U16" s="64"/>
      <c r="V16" s="64"/>
      <c r="W16" s="64"/>
    </row>
    <row r="17" ht="20.25" customHeight="1" spans="1:23">
      <c r="A17" s="153" t="str">
        <f t="shared" si="0"/>
        <v>       玉溪市残疾人联合会</v>
      </c>
      <c r="B17" s="153" t="s">
        <v>159</v>
      </c>
      <c r="C17" s="153" t="s">
        <v>160</v>
      </c>
      <c r="D17" s="153" t="s">
        <v>83</v>
      </c>
      <c r="E17" s="153" t="s">
        <v>161</v>
      </c>
      <c r="F17" s="153" t="s">
        <v>162</v>
      </c>
      <c r="G17" s="153" t="s">
        <v>163</v>
      </c>
      <c r="H17" s="156">
        <v>376396.8</v>
      </c>
      <c r="I17" s="64">
        <v>376396.8</v>
      </c>
      <c r="J17" s="64">
        <v>94099.2</v>
      </c>
      <c r="K17" s="153"/>
      <c r="L17" s="64">
        <v>282297.6</v>
      </c>
      <c r="M17" s="153"/>
      <c r="N17" s="64"/>
      <c r="O17" s="64"/>
      <c r="P17" s="153"/>
      <c r="Q17" s="64"/>
      <c r="R17" s="64"/>
      <c r="S17" s="64"/>
      <c r="T17" s="64"/>
      <c r="U17" s="64"/>
      <c r="V17" s="64"/>
      <c r="W17" s="64"/>
    </row>
    <row r="18" ht="20.25" customHeight="1" spans="1:23">
      <c r="A18" s="153" t="str">
        <f t="shared" si="0"/>
        <v>       玉溪市残疾人联合会</v>
      </c>
      <c r="B18" s="153" t="s">
        <v>159</v>
      </c>
      <c r="C18" s="153" t="s">
        <v>160</v>
      </c>
      <c r="D18" s="153" t="s">
        <v>88</v>
      </c>
      <c r="E18" s="153" t="s">
        <v>156</v>
      </c>
      <c r="F18" s="153" t="s">
        <v>164</v>
      </c>
      <c r="G18" s="153" t="s">
        <v>165</v>
      </c>
      <c r="H18" s="156">
        <v>2705.61</v>
      </c>
      <c r="I18" s="64">
        <v>2705.61</v>
      </c>
      <c r="J18" s="64">
        <v>676.4</v>
      </c>
      <c r="K18" s="153"/>
      <c r="L18" s="64">
        <v>2029.21</v>
      </c>
      <c r="M18" s="153"/>
      <c r="N18" s="64"/>
      <c r="O18" s="64"/>
      <c r="P18" s="153"/>
      <c r="Q18" s="64"/>
      <c r="R18" s="64"/>
      <c r="S18" s="64"/>
      <c r="T18" s="64"/>
      <c r="U18" s="64"/>
      <c r="V18" s="64"/>
      <c r="W18" s="64"/>
    </row>
    <row r="19" ht="20.25" customHeight="1" spans="1:23">
      <c r="A19" s="153" t="str">
        <f t="shared" si="0"/>
        <v>       玉溪市残疾人联合会</v>
      </c>
      <c r="B19" s="153" t="s">
        <v>159</v>
      </c>
      <c r="C19" s="153" t="s">
        <v>160</v>
      </c>
      <c r="D19" s="153" t="s">
        <v>90</v>
      </c>
      <c r="E19" s="153" t="s">
        <v>166</v>
      </c>
      <c r="F19" s="153" t="s">
        <v>167</v>
      </c>
      <c r="G19" s="153" t="s">
        <v>168</v>
      </c>
      <c r="H19" s="156">
        <v>164446.57</v>
      </c>
      <c r="I19" s="64">
        <v>164446.57</v>
      </c>
      <c r="J19" s="64">
        <v>41111.64</v>
      </c>
      <c r="K19" s="153"/>
      <c r="L19" s="64">
        <v>123334.93</v>
      </c>
      <c r="M19" s="153"/>
      <c r="N19" s="64"/>
      <c r="O19" s="64"/>
      <c r="P19" s="153"/>
      <c r="Q19" s="64"/>
      <c r="R19" s="64"/>
      <c r="S19" s="64"/>
      <c r="T19" s="64"/>
      <c r="U19" s="64"/>
      <c r="V19" s="64"/>
      <c r="W19" s="64"/>
    </row>
    <row r="20" ht="20.25" customHeight="1" spans="1:23">
      <c r="A20" s="153" t="str">
        <f t="shared" si="0"/>
        <v>       玉溪市残疾人联合会</v>
      </c>
      <c r="B20" s="153" t="s">
        <v>159</v>
      </c>
      <c r="C20" s="153" t="s">
        <v>160</v>
      </c>
      <c r="D20" s="153" t="s">
        <v>91</v>
      </c>
      <c r="E20" s="153" t="s">
        <v>169</v>
      </c>
      <c r="F20" s="153" t="s">
        <v>167</v>
      </c>
      <c r="G20" s="153" t="s">
        <v>168</v>
      </c>
      <c r="H20" s="156">
        <v>30809.27</v>
      </c>
      <c r="I20" s="64">
        <v>30809.27</v>
      </c>
      <c r="J20" s="64">
        <v>7702.32</v>
      </c>
      <c r="K20" s="153"/>
      <c r="L20" s="64">
        <v>23106.95</v>
      </c>
      <c r="M20" s="153"/>
      <c r="N20" s="64"/>
      <c r="O20" s="64"/>
      <c r="P20" s="153"/>
      <c r="Q20" s="64"/>
      <c r="R20" s="64"/>
      <c r="S20" s="64"/>
      <c r="T20" s="64"/>
      <c r="U20" s="64"/>
      <c r="V20" s="64"/>
      <c r="W20" s="64"/>
    </row>
    <row r="21" ht="20.25" customHeight="1" spans="1:23">
      <c r="A21" s="153" t="str">
        <f t="shared" si="0"/>
        <v>       玉溪市残疾人联合会</v>
      </c>
      <c r="B21" s="153" t="s">
        <v>159</v>
      </c>
      <c r="C21" s="153" t="s">
        <v>160</v>
      </c>
      <c r="D21" s="153" t="s">
        <v>92</v>
      </c>
      <c r="E21" s="153" t="s">
        <v>170</v>
      </c>
      <c r="F21" s="153" t="s">
        <v>171</v>
      </c>
      <c r="G21" s="153" t="s">
        <v>172</v>
      </c>
      <c r="H21" s="156">
        <v>163288.8</v>
      </c>
      <c r="I21" s="64">
        <v>163288.8</v>
      </c>
      <c r="J21" s="64">
        <v>40822.2</v>
      </c>
      <c r="K21" s="153"/>
      <c r="L21" s="64">
        <v>122466.6</v>
      </c>
      <c r="M21" s="153"/>
      <c r="N21" s="64"/>
      <c r="O21" s="64"/>
      <c r="P21" s="153"/>
      <c r="Q21" s="64"/>
      <c r="R21" s="64"/>
      <c r="S21" s="64"/>
      <c r="T21" s="64"/>
      <c r="U21" s="64"/>
      <c r="V21" s="64"/>
      <c r="W21" s="64"/>
    </row>
    <row r="22" ht="20.25" customHeight="1" spans="1:23">
      <c r="A22" s="153" t="str">
        <f t="shared" si="0"/>
        <v>       玉溪市残疾人联合会</v>
      </c>
      <c r="B22" s="153" t="s">
        <v>159</v>
      </c>
      <c r="C22" s="153" t="s">
        <v>160</v>
      </c>
      <c r="D22" s="153" t="s">
        <v>93</v>
      </c>
      <c r="E22" s="153" t="s">
        <v>173</v>
      </c>
      <c r="F22" s="153" t="s">
        <v>164</v>
      </c>
      <c r="G22" s="153" t="s">
        <v>165</v>
      </c>
      <c r="H22" s="156">
        <v>21341.17</v>
      </c>
      <c r="I22" s="64">
        <v>21341.17</v>
      </c>
      <c r="J22" s="64">
        <v>14107.29</v>
      </c>
      <c r="K22" s="153"/>
      <c r="L22" s="64">
        <v>7233.88</v>
      </c>
      <c r="M22" s="153"/>
      <c r="N22" s="64"/>
      <c r="O22" s="64"/>
      <c r="P22" s="153"/>
      <c r="Q22" s="64"/>
      <c r="R22" s="64"/>
      <c r="S22" s="64"/>
      <c r="T22" s="64"/>
      <c r="U22" s="64"/>
      <c r="V22" s="64"/>
      <c r="W22" s="64"/>
    </row>
    <row r="23" ht="20.25" customHeight="1" spans="1:23">
      <c r="A23" s="153" t="str">
        <f t="shared" si="0"/>
        <v>       玉溪市残疾人联合会</v>
      </c>
      <c r="B23" s="153" t="s">
        <v>174</v>
      </c>
      <c r="C23" s="153" t="s">
        <v>175</v>
      </c>
      <c r="D23" s="153" t="s">
        <v>96</v>
      </c>
      <c r="E23" s="153" t="s">
        <v>175</v>
      </c>
      <c r="F23" s="153" t="s">
        <v>176</v>
      </c>
      <c r="G23" s="153" t="s">
        <v>175</v>
      </c>
      <c r="H23" s="156">
        <v>339372</v>
      </c>
      <c r="I23" s="64">
        <v>339372</v>
      </c>
      <c r="J23" s="64">
        <v>84843</v>
      </c>
      <c r="K23" s="153"/>
      <c r="L23" s="64">
        <v>254529</v>
      </c>
      <c r="M23" s="153"/>
      <c r="N23" s="64"/>
      <c r="O23" s="64"/>
      <c r="P23" s="153"/>
      <c r="Q23" s="64"/>
      <c r="R23" s="64"/>
      <c r="S23" s="64"/>
      <c r="T23" s="64"/>
      <c r="U23" s="64"/>
      <c r="V23" s="64"/>
      <c r="W23" s="64"/>
    </row>
    <row r="24" ht="20.25" customHeight="1" spans="1:23">
      <c r="A24" s="153" t="str">
        <f t="shared" si="0"/>
        <v>       玉溪市残疾人联合会</v>
      </c>
      <c r="B24" s="153" t="s">
        <v>177</v>
      </c>
      <c r="C24" s="153" t="s">
        <v>178</v>
      </c>
      <c r="D24" s="153" t="s">
        <v>81</v>
      </c>
      <c r="E24" s="153" t="s">
        <v>179</v>
      </c>
      <c r="F24" s="153" t="s">
        <v>180</v>
      </c>
      <c r="G24" s="153" t="s">
        <v>181</v>
      </c>
      <c r="H24" s="156">
        <v>436800</v>
      </c>
      <c r="I24" s="64">
        <v>436800</v>
      </c>
      <c r="J24" s="64">
        <v>436800</v>
      </c>
      <c r="K24" s="153"/>
      <c r="L24" s="64"/>
      <c r="M24" s="153"/>
      <c r="N24" s="64"/>
      <c r="O24" s="64"/>
      <c r="P24" s="153"/>
      <c r="Q24" s="64"/>
      <c r="R24" s="64"/>
      <c r="S24" s="64"/>
      <c r="T24" s="64"/>
      <c r="U24" s="64"/>
      <c r="V24" s="64"/>
      <c r="W24" s="64"/>
    </row>
    <row r="25" ht="20.25" customHeight="1" spans="1:23">
      <c r="A25" s="153" t="str">
        <f t="shared" si="0"/>
        <v>       玉溪市残疾人联合会</v>
      </c>
      <c r="B25" s="153" t="s">
        <v>177</v>
      </c>
      <c r="C25" s="153" t="s">
        <v>178</v>
      </c>
      <c r="D25" s="153" t="s">
        <v>82</v>
      </c>
      <c r="E25" s="153" t="s">
        <v>182</v>
      </c>
      <c r="F25" s="153" t="s">
        <v>180</v>
      </c>
      <c r="G25" s="153" t="s">
        <v>181</v>
      </c>
      <c r="H25" s="156">
        <v>79200</v>
      </c>
      <c r="I25" s="64">
        <v>79200</v>
      </c>
      <c r="J25" s="64">
        <v>79200</v>
      </c>
      <c r="K25" s="153"/>
      <c r="L25" s="64"/>
      <c r="M25" s="153"/>
      <c r="N25" s="64"/>
      <c r="O25" s="64"/>
      <c r="P25" s="153"/>
      <c r="Q25" s="64"/>
      <c r="R25" s="64"/>
      <c r="S25" s="64"/>
      <c r="T25" s="64"/>
      <c r="U25" s="64"/>
      <c r="V25" s="64"/>
      <c r="W25" s="64"/>
    </row>
    <row r="26" ht="20.25" customHeight="1" spans="1:23">
      <c r="A26" s="153" t="str">
        <f t="shared" si="0"/>
        <v>       玉溪市残疾人联合会</v>
      </c>
      <c r="B26" s="153" t="s">
        <v>183</v>
      </c>
      <c r="C26" s="153" t="s">
        <v>184</v>
      </c>
      <c r="D26" s="153" t="s">
        <v>85</v>
      </c>
      <c r="E26" s="153" t="s">
        <v>148</v>
      </c>
      <c r="F26" s="153" t="s">
        <v>185</v>
      </c>
      <c r="G26" s="153" t="s">
        <v>186</v>
      </c>
      <c r="H26" s="156">
        <v>463844</v>
      </c>
      <c r="I26" s="64">
        <v>463844</v>
      </c>
      <c r="J26" s="64">
        <v>135933</v>
      </c>
      <c r="K26" s="153"/>
      <c r="L26" s="64">
        <v>327911</v>
      </c>
      <c r="M26" s="153"/>
      <c r="N26" s="64"/>
      <c r="O26" s="64"/>
      <c r="P26" s="153"/>
      <c r="Q26" s="64"/>
      <c r="R26" s="64"/>
      <c r="S26" s="64"/>
      <c r="T26" s="64"/>
      <c r="U26" s="64"/>
      <c r="V26" s="64"/>
      <c r="W26" s="64"/>
    </row>
    <row r="27" ht="20.25" customHeight="1" spans="1:23">
      <c r="A27" s="153" t="str">
        <f t="shared" si="0"/>
        <v>       玉溪市残疾人联合会</v>
      </c>
      <c r="B27" s="153" t="s">
        <v>187</v>
      </c>
      <c r="C27" s="153" t="s">
        <v>188</v>
      </c>
      <c r="D27" s="153" t="s">
        <v>85</v>
      </c>
      <c r="E27" s="153" t="s">
        <v>148</v>
      </c>
      <c r="F27" s="153" t="s">
        <v>189</v>
      </c>
      <c r="G27" s="153" t="s">
        <v>190</v>
      </c>
      <c r="H27" s="156">
        <v>76600</v>
      </c>
      <c r="I27" s="64">
        <v>76600</v>
      </c>
      <c r="J27" s="64"/>
      <c r="K27" s="153"/>
      <c r="L27" s="64">
        <v>76600</v>
      </c>
      <c r="M27" s="153"/>
      <c r="N27" s="64"/>
      <c r="O27" s="64"/>
      <c r="P27" s="153"/>
      <c r="Q27" s="64"/>
      <c r="R27" s="64"/>
      <c r="S27" s="64"/>
      <c r="T27" s="64"/>
      <c r="U27" s="64"/>
      <c r="V27" s="64"/>
      <c r="W27" s="64"/>
    </row>
    <row r="28" ht="20.25" customHeight="1" spans="1:23">
      <c r="A28" s="153" t="str">
        <f t="shared" si="0"/>
        <v>       玉溪市残疾人联合会</v>
      </c>
      <c r="B28" s="153" t="s">
        <v>191</v>
      </c>
      <c r="C28" s="153" t="s">
        <v>192</v>
      </c>
      <c r="D28" s="153" t="s">
        <v>85</v>
      </c>
      <c r="E28" s="153" t="s">
        <v>148</v>
      </c>
      <c r="F28" s="153" t="s">
        <v>193</v>
      </c>
      <c r="G28" s="153" t="s">
        <v>194</v>
      </c>
      <c r="H28" s="156">
        <v>149400</v>
      </c>
      <c r="I28" s="64">
        <v>149400</v>
      </c>
      <c r="J28" s="64">
        <v>65362.5</v>
      </c>
      <c r="K28" s="153"/>
      <c r="L28" s="64">
        <v>84037.5</v>
      </c>
      <c r="M28" s="153"/>
      <c r="N28" s="64"/>
      <c r="O28" s="64"/>
      <c r="P28" s="153"/>
      <c r="Q28" s="64"/>
      <c r="R28" s="64"/>
      <c r="S28" s="64"/>
      <c r="T28" s="64"/>
      <c r="U28" s="64"/>
      <c r="V28" s="64"/>
      <c r="W28" s="64"/>
    </row>
    <row r="29" ht="20.25" customHeight="1" spans="1:23">
      <c r="A29" s="153" t="str">
        <f t="shared" si="0"/>
        <v>       玉溪市残疾人联合会</v>
      </c>
      <c r="B29" s="153" t="s">
        <v>195</v>
      </c>
      <c r="C29" s="153" t="s">
        <v>196</v>
      </c>
      <c r="D29" s="153" t="s">
        <v>85</v>
      </c>
      <c r="E29" s="153" t="s">
        <v>148</v>
      </c>
      <c r="F29" s="153" t="s">
        <v>197</v>
      </c>
      <c r="G29" s="153" t="s">
        <v>196</v>
      </c>
      <c r="H29" s="156">
        <v>32225.04</v>
      </c>
      <c r="I29" s="64">
        <v>32225.04</v>
      </c>
      <c r="J29" s="64"/>
      <c r="K29" s="153"/>
      <c r="L29" s="64">
        <v>32225.04</v>
      </c>
      <c r="M29" s="153"/>
      <c r="N29" s="64"/>
      <c r="O29" s="64"/>
      <c r="P29" s="153"/>
      <c r="Q29" s="64"/>
      <c r="R29" s="64"/>
      <c r="S29" s="64"/>
      <c r="T29" s="64"/>
      <c r="U29" s="64"/>
      <c r="V29" s="64"/>
      <c r="W29" s="64"/>
    </row>
    <row r="30" ht="20.25" customHeight="1" spans="1:23">
      <c r="A30" s="153" t="str">
        <f t="shared" si="0"/>
        <v>       玉溪市残疾人联合会</v>
      </c>
      <c r="B30" s="153" t="s">
        <v>195</v>
      </c>
      <c r="C30" s="153" t="s">
        <v>196</v>
      </c>
      <c r="D30" s="153" t="s">
        <v>88</v>
      </c>
      <c r="E30" s="153" t="s">
        <v>156</v>
      </c>
      <c r="F30" s="153" t="s">
        <v>197</v>
      </c>
      <c r="G30" s="153" t="s">
        <v>196</v>
      </c>
      <c r="H30" s="156">
        <v>7468.8</v>
      </c>
      <c r="I30" s="64">
        <v>7468.8</v>
      </c>
      <c r="J30" s="64"/>
      <c r="K30" s="153"/>
      <c r="L30" s="64">
        <v>7468.8</v>
      </c>
      <c r="M30" s="153"/>
      <c r="N30" s="64"/>
      <c r="O30" s="64"/>
      <c r="P30" s="153"/>
      <c r="Q30" s="64"/>
      <c r="R30" s="64"/>
      <c r="S30" s="64"/>
      <c r="T30" s="64"/>
      <c r="U30" s="64"/>
      <c r="V30" s="64"/>
      <c r="W30" s="64"/>
    </row>
    <row r="31" ht="20.25" customHeight="1" spans="1:23">
      <c r="A31" s="153" t="str">
        <f t="shared" si="0"/>
        <v>       玉溪市残疾人联合会</v>
      </c>
      <c r="B31" s="153" t="s">
        <v>198</v>
      </c>
      <c r="C31" s="153" t="s">
        <v>199</v>
      </c>
      <c r="D31" s="153" t="s">
        <v>81</v>
      </c>
      <c r="E31" s="153" t="s">
        <v>179</v>
      </c>
      <c r="F31" s="153" t="s">
        <v>200</v>
      </c>
      <c r="G31" s="153" t="s">
        <v>201</v>
      </c>
      <c r="H31" s="156">
        <v>8400</v>
      </c>
      <c r="I31" s="64">
        <v>8400</v>
      </c>
      <c r="J31" s="64">
        <v>8400</v>
      </c>
      <c r="K31" s="153"/>
      <c r="L31" s="64"/>
      <c r="M31" s="153"/>
      <c r="N31" s="64"/>
      <c r="O31" s="64"/>
      <c r="P31" s="153"/>
      <c r="Q31" s="64"/>
      <c r="R31" s="64"/>
      <c r="S31" s="64"/>
      <c r="T31" s="64"/>
      <c r="U31" s="64"/>
      <c r="V31" s="64"/>
      <c r="W31" s="64"/>
    </row>
    <row r="32" ht="20.25" customHeight="1" spans="1:23">
      <c r="A32" s="153" t="str">
        <f t="shared" si="0"/>
        <v>       玉溪市残疾人联合会</v>
      </c>
      <c r="B32" s="153" t="s">
        <v>198</v>
      </c>
      <c r="C32" s="153" t="s">
        <v>199</v>
      </c>
      <c r="D32" s="153" t="s">
        <v>82</v>
      </c>
      <c r="E32" s="153" t="s">
        <v>182</v>
      </c>
      <c r="F32" s="153" t="s">
        <v>200</v>
      </c>
      <c r="G32" s="153" t="s">
        <v>201</v>
      </c>
      <c r="H32" s="156">
        <v>1800</v>
      </c>
      <c r="I32" s="64">
        <v>1800</v>
      </c>
      <c r="J32" s="64">
        <v>1800</v>
      </c>
      <c r="K32" s="153"/>
      <c r="L32" s="64"/>
      <c r="M32" s="153"/>
      <c r="N32" s="64"/>
      <c r="O32" s="64"/>
      <c r="P32" s="153"/>
      <c r="Q32" s="64"/>
      <c r="R32" s="64"/>
      <c r="S32" s="64"/>
      <c r="T32" s="64"/>
      <c r="U32" s="64"/>
      <c r="V32" s="64"/>
      <c r="W32" s="64"/>
    </row>
    <row r="33" ht="20.25" customHeight="1" spans="1:23">
      <c r="A33" s="153" t="str">
        <f t="shared" si="0"/>
        <v>       玉溪市残疾人联合会</v>
      </c>
      <c r="B33" s="153" t="s">
        <v>198</v>
      </c>
      <c r="C33" s="153" t="s">
        <v>199</v>
      </c>
      <c r="D33" s="153" t="s">
        <v>85</v>
      </c>
      <c r="E33" s="153" t="s">
        <v>148</v>
      </c>
      <c r="F33" s="153" t="s">
        <v>202</v>
      </c>
      <c r="G33" s="153" t="s">
        <v>203</v>
      </c>
      <c r="H33" s="156">
        <v>114400</v>
      </c>
      <c r="I33" s="64">
        <v>114400</v>
      </c>
      <c r="J33" s="64">
        <v>25518.75</v>
      </c>
      <c r="K33" s="153"/>
      <c r="L33" s="64">
        <v>88881.25</v>
      </c>
      <c r="M33" s="153"/>
      <c r="N33" s="64"/>
      <c r="O33" s="64"/>
      <c r="P33" s="153"/>
      <c r="Q33" s="64"/>
      <c r="R33" s="64"/>
      <c r="S33" s="64"/>
      <c r="T33" s="64"/>
      <c r="U33" s="64"/>
      <c r="V33" s="64"/>
      <c r="W33" s="64"/>
    </row>
    <row r="34" ht="20.25" customHeight="1" spans="1:23">
      <c r="A34" s="153" t="str">
        <f t="shared" si="0"/>
        <v>       玉溪市残疾人联合会</v>
      </c>
      <c r="B34" s="153" t="s">
        <v>198</v>
      </c>
      <c r="C34" s="153" t="s">
        <v>199</v>
      </c>
      <c r="D34" s="153" t="s">
        <v>85</v>
      </c>
      <c r="E34" s="153" t="s">
        <v>148</v>
      </c>
      <c r="F34" s="153" t="s">
        <v>204</v>
      </c>
      <c r="G34" s="153" t="s">
        <v>205</v>
      </c>
      <c r="H34" s="156">
        <v>2000</v>
      </c>
      <c r="I34" s="64">
        <v>2000</v>
      </c>
      <c r="J34" s="64">
        <v>500</v>
      </c>
      <c r="K34" s="153"/>
      <c r="L34" s="64">
        <v>1500</v>
      </c>
      <c r="M34" s="153"/>
      <c r="N34" s="64"/>
      <c r="O34" s="64"/>
      <c r="P34" s="153"/>
      <c r="Q34" s="64"/>
      <c r="R34" s="64"/>
      <c r="S34" s="64"/>
      <c r="T34" s="64"/>
      <c r="U34" s="64"/>
      <c r="V34" s="64"/>
      <c r="W34" s="64"/>
    </row>
    <row r="35" ht="20.25" customHeight="1" spans="1:23">
      <c r="A35" s="153" t="str">
        <f t="shared" si="0"/>
        <v>       玉溪市残疾人联合会</v>
      </c>
      <c r="B35" s="153" t="s">
        <v>198</v>
      </c>
      <c r="C35" s="153" t="s">
        <v>199</v>
      </c>
      <c r="D35" s="153" t="s">
        <v>85</v>
      </c>
      <c r="E35" s="153" t="s">
        <v>148</v>
      </c>
      <c r="F35" s="153" t="s">
        <v>206</v>
      </c>
      <c r="G35" s="153" t="s">
        <v>207</v>
      </c>
      <c r="H35" s="156">
        <v>2500</v>
      </c>
      <c r="I35" s="64">
        <v>2500</v>
      </c>
      <c r="J35" s="64">
        <v>625</v>
      </c>
      <c r="K35" s="153"/>
      <c r="L35" s="64">
        <v>1875</v>
      </c>
      <c r="M35" s="153"/>
      <c r="N35" s="64"/>
      <c r="O35" s="64"/>
      <c r="P35" s="153"/>
      <c r="Q35" s="64"/>
      <c r="R35" s="64"/>
      <c r="S35" s="64"/>
      <c r="T35" s="64"/>
      <c r="U35" s="64"/>
      <c r="V35" s="64"/>
      <c r="W35" s="64"/>
    </row>
    <row r="36" ht="20.25" customHeight="1" spans="1:23">
      <c r="A36" s="153" t="str">
        <f t="shared" si="0"/>
        <v>       玉溪市残疾人联合会</v>
      </c>
      <c r="B36" s="153" t="s">
        <v>198</v>
      </c>
      <c r="C36" s="153" t="s">
        <v>199</v>
      </c>
      <c r="D36" s="153" t="s">
        <v>85</v>
      </c>
      <c r="E36" s="153" t="s">
        <v>148</v>
      </c>
      <c r="F36" s="153" t="s">
        <v>208</v>
      </c>
      <c r="G36" s="153" t="s">
        <v>209</v>
      </c>
      <c r="H36" s="156">
        <v>9000</v>
      </c>
      <c r="I36" s="64">
        <v>9000</v>
      </c>
      <c r="J36" s="64">
        <v>2250</v>
      </c>
      <c r="K36" s="153"/>
      <c r="L36" s="64">
        <v>6750</v>
      </c>
      <c r="M36" s="153"/>
      <c r="N36" s="64"/>
      <c r="O36" s="64"/>
      <c r="P36" s="153"/>
      <c r="Q36" s="64"/>
      <c r="R36" s="64"/>
      <c r="S36" s="64"/>
      <c r="T36" s="64"/>
      <c r="U36" s="64"/>
      <c r="V36" s="64"/>
      <c r="W36" s="64"/>
    </row>
    <row r="37" ht="20.25" customHeight="1" spans="1:23">
      <c r="A37" s="153" t="str">
        <f t="shared" si="0"/>
        <v>       玉溪市残疾人联合会</v>
      </c>
      <c r="B37" s="153" t="s">
        <v>198</v>
      </c>
      <c r="C37" s="153" t="s">
        <v>199</v>
      </c>
      <c r="D37" s="153" t="s">
        <v>85</v>
      </c>
      <c r="E37" s="153" t="s">
        <v>148</v>
      </c>
      <c r="F37" s="153" t="s">
        <v>210</v>
      </c>
      <c r="G37" s="153" t="s">
        <v>211</v>
      </c>
      <c r="H37" s="156">
        <v>1000</v>
      </c>
      <c r="I37" s="64">
        <v>1000</v>
      </c>
      <c r="J37" s="64">
        <v>250</v>
      </c>
      <c r="K37" s="153"/>
      <c r="L37" s="64">
        <v>750</v>
      </c>
      <c r="M37" s="153"/>
      <c r="N37" s="64"/>
      <c r="O37" s="64"/>
      <c r="P37" s="153"/>
      <c r="Q37" s="64"/>
      <c r="R37" s="64"/>
      <c r="S37" s="64"/>
      <c r="T37" s="64"/>
      <c r="U37" s="64"/>
      <c r="V37" s="64"/>
      <c r="W37" s="64"/>
    </row>
    <row r="38" ht="20.25" customHeight="1" spans="1:23">
      <c r="A38" s="153" t="str">
        <f t="shared" si="0"/>
        <v>       玉溪市残疾人联合会</v>
      </c>
      <c r="B38" s="153" t="s">
        <v>198</v>
      </c>
      <c r="C38" s="153" t="s">
        <v>199</v>
      </c>
      <c r="D38" s="153" t="s">
        <v>85</v>
      </c>
      <c r="E38" s="153" t="s">
        <v>148</v>
      </c>
      <c r="F38" s="153" t="s">
        <v>212</v>
      </c>
      <c r="G38" s="153" t="s">
        <v>213</v>
      </c>
      <c r="H38" s="156">
        <v>13000</v>
      </c>
      <c r="I38" s="64">
        <v>13000</v>
      </c>
      <c r="J38" s="64">
        <v>3250</v>
      </c>
      <c r="K38" s="153"/>
      <c r="L38" s="64">
        <v>9750</v>
      </c>
      <c r="M38" s="153"/>
      <c r="N38" s="64"/>
      <c r="O38" s="64"/>
      <c r="P38" s="153"/>
      <c r="Q38" s="64"/>
      <c r="R38" s="64"/>
      <c r="S38" s="64"/>
      <c r="T38" s="64"/>
      <c r="U38" s="64"/>
      <c r="V38" s="64"/>
      <c r="W38" s="64"/>
    </row>
    <row r="39" ht="20.25" customHeight="1" spans="1:23">
      <c r="A39" s="153" t="str">
        <f t="shared" si="0"/>
        <v>       玉溪市残疾人联合会</v>
      </c>
      <c r="B39" s="153" t="s">
        <v>198</v>
      </c>
      <c r="C39" s="153" t="s">
        <v>199</v>
      </c>
      <c r="D39" s="153" t="s">
        <v>85</v>
      </c>
      <c r="E39" s="153" t="s">
        <v>148</v>
      </c>
      <c r="F39" s="153" t="s">
        <v>193</v>
      </c>
      <c r="G39" s="153" t="s">
        <v>194</v>
      </c>
      <c r="H39" s="156">
        <v>14940</v>
      </c>
      <c r="I39" s="64">
        <v>14940</v>
      </c>
      <c r="J39" s="64">
        <v>3735</v>
      </c>
      <c r="K39" s="153"/>
      <c r="L39" s="64">
        <v>11205</v>
      </c>
      <c r="M39" s="153"/>
      <c r="N39" s="64"/>
      <c r="O39" s="64"/>
      <c r="P39" s="153"/>
      <c r="Q39" s="64"/>
      <c r="R39" s="64"/>
      <c r="S39" s="64"/>
      <c r="T39" s="64"/>
      <c r="U39" s="64"/>
      <c r="V39" s="64"/>
      <c r="W39" s="64"/>
    </row>
    <row r="40" ht="20.25" customHeight="1" spans="1:23">
      <c r="A40" s="153" t="str">
        <f t="shared" si="0"/>
        <v>       玉溪市残疾人联合会</v>
      </c>
      <c r="B40" s="153" t="s">
        <v>198</v>
      </c>
      <c r="C40" s="153" t="s">
        <v>199</v>
      </c>
      <c r="D40" s="153" t="s">
        <v>88</v>
      </c>
      <c r="E40" s="153" t="s">
        <v>156</v>
      </c>
      <c r="F40" s="153" t="s">
        <v>210</v>
      </c>
      <c r="G40" s="153" t="s">
        <v>211</v>
      </c>
      <c r="H40" s="156">
        <v>22000</v>
      </c>
      <c r="I40" s="64">
        <v>22000</v>
      </c>
      <c r="J40" s="64">
        <v>5500</v>
      </c>
      <c r="K40" s="153"/>
      <c r="L40" s="64">
        <v>16500</v>
      </c>
      <c r="M40" s="153"/>
      <c r="N40" s="64"/>
      <c r="O40" s="64"/>
      <c r="P40" s="153"/>
      <c r="Q40" s="64"/>
      <c r="R40" s="64"/>
      <c r="S40" s="64"/>
      <c r="T40" s="64"/>
      <c r="U40" s="64"/>
      <c r="V40" s="64"/>
      <c r="W40" s="64"/>
    </row>
    <row r="41" ht="20.25" customHeight="1" spans="1:23">
      <c r="A41" s="153" t="str">
        <f t="shared" si="0"/>
        <v>       玉溪市残疾人联合会</v>
      </c>
      <c r="B41" s="153" t="s">
        <v>198</v>
      </c>
      <c r="C41" s="153" t="s">
        <v>199</v>
      </c>
      <c r="D41" s="153" t="s">
        <v>88</v>
      </c>
      <c r="E41" s="153" t="s">
        <v>156</v>
      </c>
      <c r="F41" s="153" t="s">
        <v>214</v>
      </c>
      <c r="G41" s="153" t="s">
        <v>215</v>
      </c>
      <c r="H41" s="156">
        <v>20000</v>
      </c>
      <c r="I41" s="64">
        <v>20000</v>
      </c>
      <c r="J41" s="64">
        <v>5000</v>
      </c>
      <c r="K41" s="153"/>
      <c r="L41" s="64">
        <v>15000</v>
      </c>
      <c r="M41" s="153"/>
      <c r="N41" s="64"/>
      <c r="O41" s="64"/>
      <c r="P41" s="153"/>
      <c r="Q41" s="64"/>
      <c r="R41" s="64"/>
      <c r="S41" s="64"/>
      <c r="T41" s="64"/>
      <c r="U41" s="64"/>
      <c r="V41" s="64"/>
      <c r="W41" s="64"/>
    </row>
    <row r="42" ht="20.25" customHeight="1" spans="1:23">
      <c r="A42" s="153" t="str">
        <f t="shared" si="0"/>
        <v>       玉溪市残疾人联合会</v>
      </c>
      <c r="B42" s="153" t="s">
        <v>198</v>
      </c>
      <c r="C42" s="153" t="s">
        <v>199</v>
      </c>
      <c r="D42" s="153" t="s">
        <v>88</v>
      </c>
      <c r="E42" s="153" t="s">
        <v>156</v>
      </c>
      <c r="F42" s="153" t="s">
        <v>212</v>
      </c>
      <c r="G42" s="153" t="s">
        <v>213</v>
      </c>
      <c r="H42" s="156">
        <v>4000</v>
      </c>
      <c r="I42" s="64">
        <v>4000</v>
      </c>
      <c r="J42" s="64">
        <v>1000</v>
      </c>
      <c r="K42" s="153"/>
      <c r="L42" s="64">
        <v>3000</v>
      </c>
      <c r="M42" s="153"/>
      <c r="N42" s="64"/>
      <c r="O42" s="64"/>
      <c r="P42" s="153"/>
      <c r="Q42" s="64"/>
      <c r="R42" s="64"/>
      <c r="S42" s="64"/>
      <c r="T42" s="64"/>
      <c r="U42" s="64"/>
      <c r="V42" s="64"/>
      <c r="W42" s="64"/>
    </row>
    <row r="43" ht="20.25" customHeight="1" spans="1:23">
      <c r="A43" s="153" t="str">
        <f t="shared" si="0"/>
        <v>       玉溪市残疾人联合会</v>
      </c>
      <c r="B43" s="153" t="s">
        <v>216</v>
      </c>
      <c r="C43" s="153" t="s">
        <v>123</v>
      </c>
      <c r="D43" s="153" t="s">
        <v>85</v>
      </c>
      <c r="E43" s="153" t="s">
        <v>148</v>
      </c>
      <c r="F43" s="153" t="s">
        <v>217</v>
      </c>
      <c r="G43" s="153" t="s">
        <v>123</v>
      </c>
      <c r="H43" s="156">
        <v>8000</v>
      </c>
      <c r="I43" s="64">
        <v>8000</v>
      </c>
      <c r="J43" s="64"/>
      <c r="K43" s="153"/>
      <c r="L43" s="64">
        <v>8000</v>
      </c>
      <c r="M43" s="153"/>
      <c r="N43" s="64"/>
      <c r="O43" s="64"/>
      <c r="P43" s="153"/>
      <c r="Q43" s="64"/>
      <c r="R43" s="64"/>
      <c r="S43" s="64"/>
      <c r="T43" s="64"/>
      <c r="U43" s="64"/>
      <c r="V43" s="64"/>
      <c r="W43" s="64"/>
    </row>
    <row r="44" ht="20.25" customHeight="1" spans="1:23">
      <c r="A44" s="153" t="str">
        <f t="shared" si="0"/>
        <v>       玉溪市残疾人联合会</v>
      </c>
      <c r="B44" s="153" t="s">
        <v>218</v>
      </c>
      <c r="C44" s="153" t="s">
        <v>219</v>
      </c>
      <c r="D44" s="153" t="s">
        <v>85</v>
      </c>
      <c r="E44" s="153" t="s">
        <v>148</v>
      </c>
      <c r="F44" s="153" t="s">
        <v>220</v>
      </c>
      <c r="G44" s="153" t="s">
        <v>184</v>
      </c>
      <c r="H44" s="156">
        <v>91200</v>
      </c>
      <c r="I44" s="64">
        <v>91200</v>
      </c>
      <c r="J44" s="64">
        <v>22800</v>
      </c>
      <c r="K44" s="153"/>
      <c r="L44" s="64">
        <v>68400</v>
      </c>
      <c r="M44" s="153"/>
      <c r="N44" s="64"/>
      <c r="O44" s="64"/>
      <c r="P44" s="153"/>
      <c r="Q44" s="64"/>
      <c r="R44" s="64"/>
      <c r="S44" s="64"/>
      <c r="T44" s="64"/>
      <c r="U44" s="64"/>
      <c r="V44" s="64"/>
      <c r="W44" s="64"/>
    </row>
    <row r="45" ht="20.25" customHeight="1" spans="1:23">
      <c r="A45" s="153" t="str">
        <f t="shared" si="0"/>
        <v>       玉溪市残疾人联合会</v>
      </c>
      <c r="B45" s="153" t="s">
        <v>221</v>
      </c>
      <c r="C45" s="153" t="s">
        <v>222</v>
      </c>
      <c r="D45" s="153" t="s">
        <v>88</v>
      </c>
      <c r="E45" s="153" t="s">
        <v>156</v>
      </c>
      <c r="F45" s="153" t="s">
        <v>157</v>
      </c>
      <c r="G45" s="153" t="s">
        <v>158</v>
      </c>
      <c r="H45" s="156">
        <v>197600</v>
      </c>
      <c r="I45" s="64">
        <v>197600</v>
      </c>
      <c r="J45" s="64">
        <v>197600</v>
      </c>
      <c r="K45" s="153"/>
      <c r="L45" s="64"/>
      <c r="M45" s="153"/>
      <c r="N45" s="64"/>
      <c r="O45" s="64"/>
      <c r="P45" s="153"/>
      <c r="Q45" s="64"/>
      <c r="R45" s="64"/>
      <c r="S45" s="64"/>
      <c r="T45" s="64"/>
      <c r="U45" s="64"/>
      <c r="V45" s="64"/>
      <c r="W45" s="64"/>
    </row>
    <row r="46" ht="20.25" customHeight="1" spans="1:23">
      <c r="A46" s="153" t="str">
        <f t="shared" si="0"/>
        <v>       玉溪市残疾人联合会</v>
      </c>
      <c r="B46" s="153" t="s">
        <v>223</v>
      </c>
      <c r="C46" s="153" t="s">
        <v>224</v>
      </c>
      <c r="D46" s="153" t="s">
        <v>88</v>
      </c>
      <c r="E46" s="153" t="s">
        <v>156</v>
      </c>
      <c r="F46" s="153" t="s">
        <v>157</v>
      </c>
      <c r="G46" s="153" t="s">
        <v>158</v>
      </c>
      <c r="H46" s="156">
        <v>100000</v>
      </c>
      <c r="I46" s="64">
        <v>100000</v>
      </c>
      <c r="J46" s="64"/>
      <c r="K46" s="153"/>
      <c r="L46" s="64">
        <v>100000</v>
      </c>
      <c r="M46" s="153"/>
      <c r="N46" s="64"/>
      <c r="O46" s="64"/>
      <c r="P46" s="153"/>
      <c r="Q46" s="64"/>
      <c r="R46" s="64"/>
      <c r="S46" s="64"/>
      <c r="T46" s="64"/>
      <c r="U46" s="64"/>
      <c r="V46" s="64"/>
      <c r="W46" s="64"/>
    </row>
    <row r="47" ht="20.25" customHeight="1" spans="1:23">
      <c r="A47" s="153" t="str">
        <f t="shared" si="0"/>
        <v>       玉溪市残疾人联合会</v>
      </c>
      <c r="B47" s="153" t="s">
        <v>225</v>
      </c>
      <c r="C47" s="153" t="s">
        <v>226</v>
      </c>
      <c r="D47" s="153" t="s">
        <v>85</v>
      </c>
      <c r="E47" s="153" t="s">
        <v>148</v>
      </c>
      <c r="F47" s="153" t="s">
        <v>185</v>
      </c>
      <c r="G47" s="153" t="s">
        <v>186</v>
      </c>
      <c r="H47" s="156">
        <v>61920</v>
      </c>
      <c r="I47" s="64">
        <v>61920</v>
      </c>
      <c r="J47" s="64"/>
      <c r="K47" s="153"/>
      <c r="L47" s="64">
        <v>61920</v>
      </c>
      <c r="M47" s="153"/>
      <c r="N47" s="64"/>
      <c r="O47" s="64"/>
      <c r="P47" s="153"/>
      <c r="Q47" s="64"/>
      <c r="R47" s="64"/>
      <c r="S47" s="64"/>
      <c r="T47" s="64"/>
      <c r="U47" s="64"/>
      <c r="V47" s="64"/>
      <c r="W47" s="64"/>
    </row>
    <row r="48" ht="20.25" customHeight="1" spans="1:23">
      <c r="A48" s="153" t="str">
        <f t="shared" si="0"/>
        <v>       玉溪市残疾人联合会</v>
      </c>
      <c r="B48" s="153" t="s">
        <v>227</v>
      </c>
      <c r="C48" s="153" t="s">
        <v>228</v>
      </c>
      <c r="D48" s="153" t="s">
        <v>85</v>
      </c>
      <c r="E48" s="153" t="s">
        <v>148</v>
      </c>
      <c r="F48" s="153" t="s">
        <v>229</v>
      </c>
      <c r="G48" s="153" t="s">
        <v>230</v>
      </c>
      <c r="H48" s="156">
        <v>84000</v>
      </c>
      <c r="I48" s="64">
        <v>84000</v>
      </c>
      <c r="J48" s="64"/>
      <c r="K48" s="153"/>
      <c r="L48" s="64">
        <v>84000</v>
      </c>
      <c r="M48" s="153"/>
      <c r="N48" s="64"/>
      <c r="O48" s="64"/>
      <c r="P48" s="153"/>
      <c r="Q48" s="64"/>
      <c r="R48" s="64"/>
      <c r="S48" s="64"/>
      <c r="T48" s="64"/>
      <c r="U48" s="64"/>
      <c r="V48" s="64"/>
      <c r="W48" s="64"/>
    </row>
    <row r="49" ht="20.25" customHeight="1" spans="1:23">
      <c r="A49" s="153" t="str">
        <f t="shared" si="0"/>
        <v>       玉溪市残疾人联合会</v>
      </c>
      <c r="B49" s="153" t="s">
        <v>231</v>
      </c>
      <c r="C49" s="153" t="s">
        <v>232</v>
      </c>
      <c r="D49" s="153" t="s">
        <v>85</v>
      </c>
      <c r="E49" s="153" t="s">
        <v>148</v>
      </c>
      <c r="F49" s="153" t="s">
        <v>233</v>
      </c>
      <c r="G49" s="153" t="s">
        <v>232</v>
      </c>
      <c r="H49" s="156">
        <v>124368.38</v>
      </c>
      <c r="I49" s="64">
        <v>124368.38</v>
      </c>
      <c r="J49" s="64"/>
      <c r="K49" s="153"/>
      <c r="L49" s="64">
        <v>124368.38</v>
      </c>
      <c r="M49" s="153"/>
      <c r="N49" s="64"/>
      <c r="O49" s="64"/>
      <c r="P49" s="153"/>
      <c r="Q49" s="64"/>
      <c r="R49" s="64"/>
      <c r="S49" s="64"/>
      <c r="T49" s="64"/>
      <c r="U49" s="64"/>
      <c r="V49" s="64"/>
      <c r="W49" s="64"/>
    </row>
    <row r="50" ht="20.25" customHeight="1" spans="1:23">
      <c r="A50" s="155" t="s">
        <v>30</v>
      </c>
      <c r="B50" s="155"/>
      <c r="C50" s="155"/>
      <c r="D50" s="155"/>
      <c r="E50" s="155"/>
      <c r="F50" s="155"/>
      <c r="G50" s="155"/>
      <c r="H50" s="64">
        <v>5083102.44</v>
      </c>
      <c r="I50" s="64">
        <v>5083102.44</v>
      </c>
      <c r="J50" s="64">
        <v>2090846.05</v>
      </c>
      <c r="K50" s="64"/>
      <c r="L50" s="64">
        <v>2992256.39</v>
      </c>
      <c r="M50" s="64"/>
      <c r="N50" s="64"/>
      <c r="O50" s="64"/>
      <c r="P50" s="64"/>
      <c r="Q50" s="64"/>
      <c r="R50" s="64"/>
      <c r="S50" s="64"/>
      <c r="T50" s="64"/>
      <c r="U50" s="64"/>
      <c r="V50" s="64"/>
      <c r="W50" s="64"/>
    </row>
  </sheetData>
  <mergeCells count="17">
    <mergeCell ref="A1:W1"/>
    <mergeCell ref="A2:W2"/>
    <mergeCell ref="A3:V3"/>
    <mergeCell ref="H4:W4"/>
    <mergeCell ref="I5:M5"/>
    <mergeCell ref="N5:P5"/>
    <mergeCell ref="R5:W5"/>
    <mergeCell ref="A50:G50"/>
    <mergeCell ref="A4:A6"/>
    <mergeCell ref="B4:B6"/>
    <mergeCell ref="C4:C6"/>
    <mergeCell ref="D4:D6"/>
    <mergeCell ref="E4:E6"/>
    <mergeCell ref="F4:F6"/>
    <mergeCell ref="G4:G6"/>
    <mergeCell ref="H5:H6"/>
    <mergeCell ref="Q5:Q6"/>
  </mergeCells>
  <pageMargins left="0.75" right="0.75" top="1" bottom="1" header="0.5" footer="0.5"/>
  <pageSetup paperSize="1"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0"/>
  <sheetViews>
    <sheetView showZeros="0" topLeftCell="B30" workbookViewId="0">
      <selection activeCell="I38" sqref="I38"/>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2:23">
      <c r="B1" s="133"/>
      <c r="E1" s="145"/>
      <c r="F1" s="145"/>
      <c r="G1" s="145"/>
      <c r="H1" s="145"/>
      <c r="K1" s="133"/>
      <c r="N1" s="133"/>
      <c r="O1" s="133"/>
      <c r="P1" s="133"/>
      <c r="U1" s="150"/>
      <c r="W1" s="134" t="s">
        <v>234</v>
      </c>
    </row>
    <row r="2" ht="27.75" customHeight="1" spans="1:23">
      <c r="A2" s="33" t="s">
        <v>235</v>
      </c>
      <c r="B2" s="33"/>
      <c r="C2" s="33"/>
      <c r="D2" s="33"/>
      <c r="E2" s="33"/>
      <c r="F2" s="33"/>
      <c r="G2" s="33"/>
      <c r="H2" s="33"/>
      <c r="I2" s="33"/>
      <c r="J2" s="33"/>
      <c r="K2" s="33"/>
      <c r="L2" s="33"/>
      <c r="M2" s="33"/>
      <c r="N2" s="33"/>
      <c r="O2" s="33"/>
      <c r="P2" s="33"/>
      <c r="Q2" s="33"/>
      <c r="R2" s="33"/>
      <c r="S2" s="33"/>
      <c r="T2" s="33"/>
      <c r="U2" s="33"/>
      <c r="V2" s="33"/>
      <c r="W2" s="33"/>
    </row>
    <row r="3" ht="13.5" customHeight="1" spans="1:23">
      <c r="A3" s="5" t="str">
        <f>"单位名称："&amp;"玉溪市残疾人联合会"</f>
        <v>单位名称：玉溪市残疾人联合会</v>
      </c>
      <c r="B3" s="146" t="str">
        <f>"单位名称："&amp;"玉溪市残疾人联合会"</f>
        <v>单位名称：玉溪市残疾人联合会</v>
      </c>
      <c r="C3" s="146"/>
      <c r="D3" s="146"/>
      <c r="E3" s="146"/>
      <c r="F3" s="146"/>
      <c r="G3" s="146"/>
      <c r="H3" s="146"/>
      <c r="I3" s="146"/>
      <c r="J3" s="7"/>
      <c r="K3" s="7"/>
      <c r="L3" s="7"/>
      <c r="M3" s="7"/>
      <c r="N3" s="7"/>
      <c r="O3" s="7"/>
      <c r="P3" s="7"/>
      <c r="Q3" s="7"/>
      <c r="U3" s="150"/>
      <c r="W3" s="137" t="s">
        <v>2</v>
      </c>
    </row>
    <row r="4" ht="21.75" customHeight="1" spans="1:23">
      <c r="A4" s="9" t="s">
        <v>236</v>
      </c>
      <c r="B4" s="9" t="s">
        <v>128</v>
      </c>
      <c r="C4" s="9" t="s">
        <v>129</v>
      </c>
      <c r="D4" s="9" t="s">
        <v>237</v>
      </c>
      <c r="E4" s="10" t="s">
        <v>130</v>
      </c>
      <c r="F4" s="10" t="s">
        <v>131</v>
      </c>
      <c r="G4" s="10" t="s">
        <v>132</v>
      </c>
      <c r="H4" s="10" t="s">
        <v>133</v>
      </c>
      <c r="I4" s="20" t="s">
        <v>30</v>
      </c>
      <c r="J4" s="20" t="s">
        <v>238</v>
      </c>
      <c r="K4" s="20"/>
      <c r="L4" s="20"/>
      <c r="M4" s="20"/>
      <c r="N4" s="20" t="s">
        <v>135</v>
      </c>
      <c r="O4" s="20"/>
      <c r="P4" s="20"/>
      <c r="Q4" s="10" t="s">
        <v>36</v>
      </c>
      <c r="R4" s="11" t="s">
        <v>239</v>
      </c>
      <c r="S4" s="12"/>
      <c r="T4" s="12"/>
      <c r="U4" s="12"/>
      <c r="V4" s="12"/>
      <c r="W4" s="13"/>
    </row>
    <row r="5" ht="21.75" customHeight="1" spans="1:23">
      <c r="A5" s="14"/>
      <c r="B5" s="14"/>
      <c r="C5" s="14"/>
      <c r="D5" s="14"/>
      <c r="E5" s="15"/>
      <c r="F5" s="15"/>
      <c r="G5" s="15"/>
      <c r="H5" s="15"/>
      <c r="I5" s="20"/>
      <c r="J5" s="149" t="s">
        <v>33</v>
      </c>
      <c r="K5" s="149"/>
      <c r="L5" s="149" t="s">
        <v>34</v>
      </c>
      <c r="M5" s="149" t="s">
        <v>35</v>
      </c>
      <c r="N5" s="10" t="s">
        <v>33</v>
      </c>
      <c r="O5" s="10" t="s">
        <v>34</v>
      </c>
      <c r="P5" s="10" t="s">
        <v>35</v>
      </c>
      <c r="Q5" s="15"/>
      <c r="R5" s="10" t="s">
        <v>32</v>
      </c>
      <c r="S5" s="10" t="s">
        <v>39</v>
      </c>
      <c r="T5" s="10" t="s">
        <v>141</v>
      </c>
      <c r="U5" s="10" t="s">
        <v>41</v>
      </c>
      <c r="V5" s="10" t="s">
        <v>42</v>
      </c>
      <c r="W5" s="10" t="s">
        <v>43</v>
      </c>
    </row>
    <row r="6" ht="40.5" customHeight="1" spans="1:23">
      <c r="A6" s="17"/>
      <c r="B6" s="17"/>
      <c r="C6" s="17"/>
      <c r="D6" s="17"/>
      <c r="E6" s="18"/>
      <c r="F6" s="18"/>
      <c r="G6" s="18"/>
      <c r="H6" s="18"/>
      <c r="I6" s="20"/>
      <c r="J6" s="149" t="s">
        <v>32</v>
      </c>
      <c r="K6" s="149" t="s">
        <v>240</v>
      </c>
      <c r="L6" s="149"/>
      <c r="M6" s="149"/>
      <c r="N6" s="18"/>
      <c r="O6" s="18"/>
      <c r="P6" s="18"/>
      <c r="Q6" s="18"/>
      <c r="R6" s="18"/>
      <c r="S6" s="18"/>
      <c r="T6" s="18"/>
      <c r="U6" s="19"/>
      <c r="V6" s="18"/>
      <c r="W6" s="18"/>
    </row>
    <row r="7" ht="15" customHeight="1" spans="1:23">
      <c r="A7" s="147">
        <v>1</v>
      </c>
      <c r="B7" s="147">
        <v>2</v>
      </c>
      <c r="C7" s="147">
        <v>3</v>
      </c>
      <c r="D7" s="147">
        <v>4</v>
      </c>
      <c r="E7" s="147">
        <v>5</v>
      </c>
      <c r="F7" s="147">
        <v>6</v>
      </c>
      <c r="G7" s="147">
        <v>7</v>
      </c>
      <c r="H7" s="147">
        <v>8</v>
      </c>
      <c r="I7" s="147">
        <v>9</v>
      </c>
      <c r="J7" s="147">
        <v>10</v>
      </c>
      <c r="K7" s="147">
        <v>11</v>
      </c>
      <c r="L7" s="147">
        <v>12</v>
      </c>
      <c r="M7" s="147">
        <v>13</v>
      </c>
      <c r="N7" s="147">
        <v>14</v>
      </c>
      <c r="O7" s="147">
        <v>15</v>
      </c>
      <c r="P7" s="147">
        <v>16</v>
      </c>
      <c r="Q7" s="147">
        <v>17</v>
      </c>
      <c r="R7" s="147">
        <v>18</v>
      </c>
      <c r="S7" s="147">
        <v>19</v>
      </c>
      <c r="T7" s="147">
        <v>20</v>
      </c>
      <c r="U7" s="147">
        <v>21</v>
      </c>
      <c r="V7" s="147">
        <v>22</v>
      </c>
      <c r="W7" s="147">
        <v>23</v>
      </c>
    </row>
    <row r="8" ht="32.9" customHeight="1" spans="1:23">
      <c r="A8" s="27"/>
      <c r="B8" s="148"/>
      <c r="C8" s="27" t="s">
        <v>241</v>
      </c>
      <c r="D8" s="27"/>
      <c r="E8" s="27"/>
      <c r="F8" s="27"/>
      <c r="G8" s="27"/>
      <c r="H8" s="27"/>
      <c r="I8" s="46">
        <v>56200</v>
      </c>
      <c r="J8" s="46"/>
      <c r="K8" s="46"/>
      <c r="L8" s="46"/>
      <c r="M8" s="46"/>
      <c r="N8" s="46">
        <v>56200</v>
      </c>
      <c r="O8" s="46"/>
      <c r="P8" s="46"/>
      <c r="Q8" s="46"/>
      <c r="R8" s="46"/>
      <c r="S8" s="46"/>
      <c r="T8" s="46"/>
      <c r="U8" s="46"/>
      <c r="V8" s="46"/>
      <c r="W8" s="46"/>
    </row>
    <row r="9" ht="32.9" customHeight="1" spans="1:23">
      <c r="A9" s="27" t="s">
        <v>242</v>
      </c>
      <c r="B9" s="148" t="s">
        <v>243</v>
      </c>
      <c r="C9" s="27" t="s">
        <v>241</v>
      </c>
      <c r="D9" s="27" t="s">
        <v>64</v>
      </c>
      <c r="E9" s="27" t="s">
        <v>87</v>
      </c>
      <c r="F9" s="27" t="s">
        <v>244</v>
      </c>
      <c r="G9" s="27" t="s">
        <v>229</v>
      </c>
      <c r="H9" s="27" t="s">
        <v>230</v>
      </c>
      <c r="I9" s="46">
        <v>56200</v>
      </c>
      <c r="J9" s="46"/>
      <c r="K9" s="46"/>
      <c r="L9" s="46"/>
      <c r="M9" s="46"/>
      <c r="N9" s="46">
        <v>56200</v>
      </c>
      <c r="O9" s="46"/>
      <c r="P9" s="46"/>
      <c r="Q9" s="46"/>
      <c r="R9" s="46"/>
      <c r="S9" s="46"/>
      <c r="T9" s="46"/>
      <c r="U9" s="46"/>
      <c r="V9" s="46"/>
      <c r="W9" s="46"/>
    </row>
    <row r="10" ht="32.9" customHeight="1" spans="1:23">
      <c r="A10" s="27"/>
      <c r="B10" s="27"/>
      <c r="C10" s="27" t="s">
        <v>245</v>
      </c>
      <c r="D10" s="27"/>
      <c r="E10" s="27"/>
      <c r="F10" s="27"/>
      <c r="G10" s="27"/>
      <c r="H10" s="27"/>
      <c r="I10" s="46">
        <v>378925.8</v>
      </c>
      <c r="J10" s="46"/>
      <c r="K10" s="46"/>
      <c r="L10" s="46"/>
      <c r="M10" s="46"/>
      <c r="N10" s="46"/>
      <c r="O10" s="46">
        <v>378925.8</v>
      </c>
      <c r="P10" s="46"/>
      <c r="Q10" s="46"/>
      <c r="R10" s="46"/>
      <c r="S10" s="46"/>
      <c r="T10" s="46"/>
      <c r="U10" s="46"/>
      <c r="V10" s="46"/>
      <c r="W10" s="46"/>
    </row>
    <row r="11" ht="32.9" customHeight="1" spans="1:23">
      <c r="A11" s="27" t="s">
        <v>242</v>
      </c>
      <c r="B11" s="148" t="s">
        <v>246</v>
      </c>
      <c r="C11" s="27" t="s">
        <v>245</v>
      </c>
      <c r="D11" s="27" t="s">
        <v>64</v>
      </c>
      <c r="E11" s="27" t="s">
        <v>100</v>
      </c>
      <c r="F11" s="27" t="s">
        <v>247</v>
      </c>
      <c r="G11" s="27" t="s">
        <v>229</v>
      </c>
      <c r="H11" s="27" t="s">
        <v>230</v>
      </c>
      <c r="I11" s="46">
        <v>378925.8</v>
      </c>
      <c r="J11" s="46"/>
      <c r="K11" s="46"/>
      <c r="L11" s="46"/>
      <c r="M11" s="46"/>
      <c r="N11" s="46"/>
      <c r="O11" s="46">
        <v>378925.8</v>
      </c>
      <c r="P11" s="46"/>
      <c r="Q11" s="46"/>
      <c r="R11" s="46"/>
      <c r="S11" s="46"/>
      <c r="T11" s="46"/>
      <c r="U11" s="46"/>
      <c r="V11" s="46"/>
      <c r="W11" s="46"/>
    </row>
    <row r="12" ht="32.9" customHeight="1" spans="1:23">
      <c r="A12" s="27"/>
      <c r="B12" s="27"/>
      <c r="C12" s="27" t="s">
        <v>248</v>
      </c>
      <c r="D12" s="27"/>
      <c r="E12" s="27"/>
      <c r="F12" s="27"/>
      <c r="G12" s="27"/>
      <c r="H12" s="27"/>
      <c r="I12" s="46">
        <v>553292</v>
      </c>
      <c r="J12" s="46"/>
      <c r="K12" s="46"/>
      <c r="L12" s="46"/>
      <c r="M12" s="46"/>
      <c r="N12" s="46"/>
      <c r="O12" s="46">
        <v>553292</v>
      </c>
      <c r="P12" s="46"/>
      <c r="Q12" s="46"/>
      <c r="R12" s="46"/>
      <c r="S12" s="46"/>
      <c r="T12" s="46"/>
      <c r="U12" s="46"/>
      <c r="V12" s="46"/>
      <c r="W12" s="46"/>
    </row>
    <row r="13" ht="32.9" customHeight="1" spans="1:23">
      <c r="A13" s="27" t="s">
        <v>242</v>
      </c>
      <c r="B13" s="148" t="s">
        <v>249</v>
      </c>
      <c r="C13" s="27" t="s">
        <v>248</v>
      </c>
      <c r="D13" s="27" t="s">
        <v>64</v>
      </c>
      <c r="E13" s="27" t="s">
        <v>100</v>
      </c>
      <c r="F13" s="27" t="s">
        <v>247</v>
      </c>
      <c r="G13" s="27" t="s">
        <v>229</v>
      </c>
      <c r="H13" s="27" t="s">
        <v>230</v>
      </c>
      <c r="I13" s="46">
        <v>430972</v>
      </c>
      <c r="J13" s="46"/>
      <c r="K13" s="46"/>
      <c r="L13" s="46"/>
      <c r="M13" s="46"/>
      <c r="N13" s="46"/>
      <c r="O13" s="46">
        <v>430972</v>
      </c>
      <c r="P13" s="46"/>
      <c r="Q13" s="46"/>
      <c r="R13" s="46"/>
      <c r="S13" s="46"/>
      <c r="T13" s="46"/>
      <c r="U13" s="46"/>
      <c r="V13" s="46"/>
      <c r="W13" s="46"/>
    </row>
    <row r="14" ht="32.9" customHeight="1" spans="1:23">
      <c r="A14" s="27" t="s">
        <v>242</v>
      </c>
      <c r="B14" s="148" t="s">
        <v>249</v>
      </c>
      <c r="C14" s="27" t="s">
        <v>248</v>
      </c>
      <c r="D14" s="27" t="s">
        <v>64</v>
      </c>
      <c r="E14" s="27" t="s">
        <v>100</v>
      </c>
      <c r="F14" s="27" t="s">
        <v>247</v>
      </c>
      <c r="G14" s="27" t="s">
        <v>250</v>
      </c>
      <c r="H14" s="27" t="s">
        <v>251</v>
      </c>
      <c r="I14" s="46">
        <v>122320</v>
      </c>
      <c r="J14" s="46"/>
      <c r="K14" s="46"/>
      <c r="L14" s="46"/>
      <c r="M14" s="46"/>
      <c r="N14" s="46"/>
      <c r="O14" s="46">
        <v>122320</v>
      </c>
      <c r="P14" s="46"/>
      <c r="Q14" s="46"/>
      <c r="R14" s="46"/>
      <c r="S14" s="46"/>
      <c r="T14" s="46"/>
      <c r="U14" s="46"/>
      <c r="V14" s="46"/>
      <c r="W14" s="46"/>
    </row>
    <row r="15" ht="32.9" customHeight="1" spans="1:23">
      <c r="A15" s="27"/>
      <c r="B15" s="27"/>
      <c r="C15" s="27" t="s">
        <v>252</v>
      </c>
      <c r="D15" s="27"/>
      <c r="E15" s="27"/>
      <c r="F15" s="27"/>
      <c r="G15" s="27"/>
      <c r="H15" s="27"/>
      <c r="I15" s="46">
        <v>7724350</v>
      </c>
      <c r="J15" s="46">
        <v>7724350</v>
      </c>
      <c r="K15" s="46">
        <v>7724350</v>
      </c>
      <c r="L15" s="46"/>
      <c r="M15" s="46"/>
      <c r="N15" s="46"/>
      <c r="O15" s="46"/>
      <c r="P15" s="46"/>
      <c r="Q15" s="46"/>
      <c r="R15" s="46"/>
      <c r="S15" s="46"/>
      <c r="T15" s="46"/>
      <c r="U15" s="46"/>
      <c r="V15" s="46"/>
      <c r="W15" s="46"/>
    </row>
    <row r="16" ht="32.9" customHeight="1" spans="1:23">
      <c r="A16" s="27" t="s">
        <v>242</v>
      </c>
      <c r="B16" s="148" t="s">
        <v>253</v>
      </c>
      <c r="C16" s="27" t="s">
        <v>252</v>
      </c>
      <c r="D16" s="27" t="s">
        <v>64</v>
      </c>
      <c r="E16" s="27" t="s">
        <v>85</v>
      </c>
      <c r="F16" s="27" t="s">
        <v>148</v>
      </c>
      <c r="G16" s="27" t="s">
        <v>202</v>
      </c>
      <c r="H16" s="27" t="s">
        <v>203</v>
      </c>
      <c r="I16" s="46">
        <v>120600</v>
      </c>
      <c r="J16" s="46">
        <v>120600</v>
      </c>
      <c r="K16" s="46">
        <v>120600</v>
      </c>
      <c r="L16" s="46"/>
      <c r="M16" s="46"/>
      <c r="N16" s="46"/>
      <c r="O16" s="46"/>
      <c r="P16" s="46"/>
      <c r="Q16" s="46"/>
      <c r="R16" s="46"/>
      <c r="S16" s="46"/>
      <c r="T16" s="46"/>
      <c r="U16" s="46"/>
      <c r="V16" s="46"/>
      <c r="W16" s="46"/>
    </row>
    <row r="17" ht="32.9" customHeight="1" spans="1:23">
      <c r="A17" s="27" t="s">
        <v>242</v>
      </c>
      <c r="B17" s="148" t="s">
        <v>253</v>
      </c>
      <c r="C17" s="27" t="s">
        <v>252</v>
      </c>
      <c r="D17" s="27" t="s">
        <v>64</v>
      </c>
      <c r="E17" s="27" t="s">
        <v>85</v>
      </c>
      <c r="F17" s="27" t="s">
        <v>148</v>
      </c>
      <c r="G17" s="27" t="s">
        <v>254</v>
      </c>
      <c r="H17" s="27" t="s">
        <v>255</v>
      </c>
      <c r="I17" s="46">
        <v>5000</v>
      </c>
      <c r="J17" s="46">
        <v>5000</v>
      </c>
      <c r="K17" s="46">
        <v>5000</v>
      </c>
      <c r="L17" s="46"/>
      <c r="M17" s="46"/>
      <c r="N17" s="46"/>
      <c r="O17" s="46"/>
      <c r="P17" s="46"/>
      <c r="Q17" s="46"/>
      <c r="R17" s="46"/>
      <c r="S17" s="46"/>
      <c r="T17" s="46"/>
      <c r="U17" s="46"/>
      <c r="V17" s="46"/>
      <c r="W17" s="46"/>
    </row>
    <row r="18" ht="32.9" customHeight="1" spans="1:23">
      <c r="A18" s="27" t="s">
        <v>242</v>
      </c>
      <c r="B18" s="148" t="s">
        <v>253</v>
      </c>
      <c r="C18" s="27" t="s">
        <v>252</v>
      </c>
      <c r="D18" s="27" t="s">
        <v>64</v>
      </c>
      <c r="E18" s="27" t="s">
        <v>85</v>
      </c>
      <c r="F18" s="27" t="s">
        <v>148</v>
      </c>
      <c r="G18" s="27" t="s">
        <v>210</v>
      </c>
      <c r="H18" s="27" t="s">
        <v>211</v>
      </c>
      <c r="I18" s="46">
        <v>37000</v>
      </c>
      <c r="J18" s="46">
        <v>37000</v>
      </c>
      <c r="K18" s="46">
        <v>37000</v>
      </c>
      <c r="L18" s="46"/>
      <c r="M18" s="46"/>
      <c r="N18" s="46"/>
      <c r="O18" s="46"/>
      <c r="P18" s="46"/>
      <c r="Q18" s="46"/>
      <c r="R18" s="46"/>
      <c r="S18" s="46"/>
      <c r="T18" s="46"/>
      <c r="U18" s="46"/>
      <c r="V18" s="46"/>
      <c r="W18" s="46"/>
    </row>
    <row r="19" ht="32.9" customHeight="1" spans="1:23">
      <c r="A19" s="27" t="s">
        <v>242</v>
      </c>
      <c r="B19" s="148" t="s">
        <v>253</v>
      </c>
      <c r="C19" s="27" t="s">
        <v>252</v>
      </c>
      <c r="D19" s="27" t="s">
        <v>64</v>
      </c>
      <c r="E19" s="27" t="s">
        <v>85</v>
      </c>
      <c r="F19" s="27" t="s">
        <v>148</v>
      </c>
      <c r="G19" s="27" t="s">
        <v>256</v>
      </c>
      <c r="H19" s="27" t="s">
        <v>257</v>
      </c>
      <c r="I19" s="46">
        <v>1000</v>
      </c>
      <c r="J19" s="46">
        <v>1000</v>
      </c>
      <c r="K19" s="46">
        <v>1000</v>
      </c>
      <c r="L19" s="46"/>
      <c r="M19" s="46"/>
      <c r="N19" s="46"/>
      <c r="O19" s="46"/>
      <c r="P19" s="46"/>
      <c r="Q19" s="46"/>
      <c r="R19" s="46"/>
      <c r="S19" s="46"/>
      <c r="T19" s="46"/>
      <c r="U19" s="46"/>
      <c r="V19" s="46"/>
      <c r="W19" s="46"/>
    </row>
    <row r="20" ht="32.9" customHeight="1" spans="1:23">
      <c r="A20" s="27" t="s">
        <v>242</v>
      </c>
      <c r="B20" s="148" t="s">
        <v>253</v>
      </c>
      <c r="C20" s="27" t="s">
        <v>252</v>
      </c>
      <c r="D20" s="27" t="s">
        <v>64</v>
      </c>
      <c r="E20" s="27" t="s">
        <v>85</v>
      </c>
      <c r="F20" s="27" t="s">
        <v>148</v>
      </c>
      <c r="G20" s="27" t="s">
        <v>258</v>
      </c>
      <c r="H20" s="27" t="s">
        <v>259</v>
      </c>
      <c r="I20" s="46">
        <v>9400</v>
      </c>
      <c r="J20" s="46">
        <v>9400</v>
      </c>
      <c r="K20" s="46">
        <v>9400</v>
      </c>
      <c r="L20" s="46"/>
      <c r="M20" s="46"/>
      <c r="N20" s="46"/>
      <c r="O20" s="46"/>
      <c r="P20" s="46"/>
      <c r="Q20" s="46"/>
      <c r="R20" s="46"/>
      <c r="S20" s="46"/>
      <c r="T20" s="46"/>
      <c r="U20" s="46"/>
      <c r="V20" s="46"/>
      <c r="W20" s="46"/>
    </row>
    <row r="21" ht="32.9" customHeight="1" spans="1:23">
      <c r="A21" s="27" t="s">
        <v>242</v>
      </c>
      <c r="B21" s="148" t="s">
        <v>253</v>
      </c>
      <c r="C21" s="27" t="s">
        <v>252</v>
      </c>
      <c r="D21" s="27" t="s">
        <v>64</v>
      </c>
      <c r="E21" s="27" t="s">
        <v>85</v>
      </c>
      <c r="F21" s="27" t="s">
        <v>148</v>
      </c>
      <c r="G21" s="27" t="s">
        <v>217</v>
      </c>
      <c r="H21" s="27" t="s">
        <v>123</v>
      </c>
      <c r="I21" s="46">
        <v>12000</v>
      </c>
      <c r="J21" s="46">
        <v>12000</v>
      </c>
      <c r="K21" s="46">
        <v>12000</v>
      </c>
      <c r="L21" s="46"/>
      <c r="M21" s="46"/>
      <c r="N21" s="46"/>
      <c r="O21" s="46"/>
      <c r="P21" s="46"/>
      <c r="Q21" s="46"/>
      <c r="R21" s="46"/>
      <c r="S21" s="46"/>
      <c r="T21" s="46"/>
      <c r="U21" s="46"/>
      <c r="V21" s="46"/>
      <c r="W21" s="46"/>
    </row>
    <row r="22" ht="32.9" customHeight="1" spans="1:23">
      <c r="A22" s="27" t="s">
        <v>242</v>
      </c>
      <c r="B22" s="148" t="s">
        <v>253</v>
      </c>
      <c r="C22" s="27" t="s">
        <v>252</v>
      </c>
      <c r="D22" s="27" t="s">
        <v>64</v>
      </c>
      <c r="E22" s="27" t="s">
        <v>85</v>
      </c>
      <c r="F22" s="27" t="s">
        <v>148</v>
      </c>
      <c r="G22" s="27" t="s">
        <v>214</v>
      </c>
      <c r="H22" s="27" t="s">
        <v>215</v>
      </c>
      <c r="I22" s="46">
        <v>15000</v>
      </c>
      <c r="J22" s="46">
        <v>15000</v>
      </c>
      <c r="K22" s="46">
        <v>15000</v>
      </c>
      <c r="L22" s="46"/>
      <c r="M22" s="46"/>
      <c r="N22" s="46"/>
      <c r="O22" s="46"/>
      <c r="P22" s="46"/>
      <c r="Q22" s="46"/>
      <c r="R22" s="46"/>
      <c r="S22" s="46"/>
      <c r="T22" s="46"/>
      <c r="U22" s="46"/>
      <c r="V22" s="46"/>
      <c r="W22" s="46"/>
    </row>
    <row r="23" ht="32.9" customHeight="1" spans="1:23">
      <c r="A23" s="27" t="s">
        <v>242</v>
      </c>
      <c r="B23" s="148" t="s">
        <v>253</v>
      </c>
      <c r="C23" s="27" t="s">
        <v>252</v>
      </c>
      <c r="D23" s="27" t="s">
        <v>64</v>
      </c>
      <c r="E23" s="27" t="s">
        <v>85</v>
      </c>
      <c r="F23" s="27" t="s">
        <v>148</v>
      </c>
      <c r="G23" s="27" t="s">
        <v>229</v>
      </c>
      <c r="H23" s="27" t="s">
        <v>230</v>
      </c>
      <c r="I23" s="46">
        <v>50000</v>
      </c>
      <c r="J23" s="46">
        <v>50000</v>
      </c>
      <c r="K23" s="46">
        <v>50000</v>
      </c>
      <c r="L23" s="46"/>
      <c r="M23" s="46"/>
      <c r="N23" s="46"/>
      <c r="O23" s="46"/>
      <c r="P23" s="46"/>
      <c r="Q23" s="46"/>
      <c r="R23" s="46"/>
      <c r="S23" s="46"/>
      <c r="T23" s="46"/>
      <c r="U23" s="46"/>
      <c r="V23" s="46"/>
      <c r="W23" s="46"/>
    </row>
    <row r="24" ht="32.9" customHeight="1" spans="1:23">
      <c r="A24" s="27" t="s">
        <v>242</v>
      </c>
      <c r="B24" s="148" t="s">
        <v>253</v>
      </c>
      <c r="C24" s="27" t="s">
        <v>252</v>
      </c>
      <c r="D24" s="27" t="s">
        <v>64</v>
      </c>
      <c r="E24" s="27" t="s">
        <v>86</v>
      </c>
      <c r="F24" s="27" t="s">
        <v>260</v>
      </c>
      <c r="G24" s="27" t="s">
        <v>229</v>
      </c>
      <c r="H24" s="27" t="s">
        <v>230</v>
      </c>
      <c r="I24" s="46">
        <v>2048500</v>
      </c>
      <c r="J24" s="46">
        <v>2048500</v>
      </c>
      <c r="K24" s="46">
        <v>2048500</v>
      </c>
      <c r="L24" s="46"/>
      <c r="M24" s="46"/>
      <c r="N24" s="46"/>
      <c r="O24" s="46"/>
      <c r="P24" s="46"/>
      <c r="Q24" s="46"/>
      <c r="R24" s="46"/>
      <c r="S24" s="46"/>
      <c r="T24" s="46"/>
      <c r="U24" s="46"/>
      <c r="V24" s="46"/>
      <c r="W24" s="46"/>
    </row>
    <row r="25" ht="32.9" customHeight="1" spans="1:23">
      <c r="A25" s="27" t="s">
        <v>242</v>
      </c>
      <c r="B25" s="148" t="s">
        <v>253</v>
      </c>
      <c r="C25" s="27" t="s">
        <v>252</v>
      </c>
      <c r="D25" s="27" t="s">
        <v>64</v>
      </c>
      <c r="E25" s="27" t="s">
        <v>86</v>
      </c>
      <c r="F25" s="27" t="s">
        <v>260</v>
      </c>
      <c r="G25" s="27" t="s">
        <v>261</v>
      </c>
      <c r="H25" s="27" t="s">
        <v>262</v>
      </c>
      <c r="I25" s="46">
        <v>3790430</v>
      </c>
      <c r="J25" s="46">
        <v>3790430</v>
      </c>
      <c r="K25" s="46">
        <v>3790430</v>
      </c>
      <c r="L25" s="46"/>
      <c r="M25" s="46"/>
      <c r="N25" s="46"/>
      <c r="O25" s="46"/>
      <c r="P25" s="46"/>
      <c r="Q25" s="46"/>
      <c r="R25" s="46"/>
      <c r="S25" s="46"/>
      <c r="T25" s="46"/>
      <c r="U25" s="46"/>
      <c r="V25" s="46"/>
      <c r="W25" s="46"/>
    </row>
    <row r="26" ht="32.9" customHeight="1" spans="1:23">
      <c r="A26" s="27" t="s">
        <v>242</v>
      </c>
      <c r="B26" s="148" t="s">
        <v>253</v>
      </c>
      <c r="C26" s="27" t="s">
        <v>252</v>
      </c>
      <c r="D26" s="27" t="s">
        <v>64</v>
      </c>
      <c r="E26" s="27" t="s">
        <v>87</v>
      </c>
      <c r="F26" s="27" t="s">
        <v>244</v>
      </c>
      <c r="G26" s="27" t="s">
        <v>229</v>
      </c>
      <c r="H26" s="27" t="s">
        <v>230</v>
      </c>
      <c r="I26" s="46">
        <v>1179020</v>
      </c>
      <c r="J26" s="46">
        <v>1179020</v>
      </c>
      <c r="K26" s="46">
        <v>1179020</v>
      </c>
      <c r="L26" s="46"/>
      <c r="M26" s="46"/>
      <c r="N26" s="46"/>
      <c r="O26" s="46"/>
      <c r="P26" s="46"/>
      <c r="Q26" s="46"/>
      <c r="R26" s="46"/>
      <c r="S26" s="46"/>
      <c r="T26" s="46"/>
      <c r="U26" s="46"/>
      <c r="V26" s="46"/>
      <c r="W26" s="46"/>
    </row>
    <row r="27" ht="32.9" customHeight="1" spans="1:23">
      <c r="A27" s="27" t="s">
        <v>242</v>
      </c>
      <c r="B27" s="148" t="s">
        <v>253</v>
      </c>
      <c r="C27" s="27" t="s">
        <v>252</v>
      </c>
      <c r="D27" s="27" t="s">
        <v>64</v>
      </c>
      <c r="E27" s="27" t="s">
        <v>87</v>
      </c>
      <c r="F27" s="27" t="s">
        <v>244</v>
      </c>
      <c r="G27" s="27" t="s">
        <v>180</v>
      </c>
      <c r="H27" s="27" t="s">
        <v>181</v>
      </c>
      <c r="I27" s="46">
        <v>62400</v>
      </c>
      <c r="J27" s="46">
        <v>62400</v>
      </c>
      <c r="K27" s="46">
        <v>62400</v>
      </c>
      <c r="L27" s="46"/>
      <c r="M27" s="46"/>
      <c r="N27" s="46"/>
      <c r="O27" s="46"/>
      <c r="P27" s="46"/>
      <c r="Q27" s="46"/>
      <c r="R27" s="46"/>
      <c r="S27" s="46"/>
      <c r="T27" s="46"/>
      <c r="U27" s="46"/>
      <c r="V27" s="46"/>
      <c r="W27" s="46"/>
    </row>
    <row r="28" ht="32.9" customHeight="1" spans="1:23">
      <c r="A28" s="27" t="s">
        <v>242</v>
      </c>
      <c r="B28" s="148" t="s">
        <v>253</v>
      </c>
      <c r="C28" s="27" t="s">
        <v>252</v>
      </c>
      <c r="D28" s="27" t="s">
        <v>64</v>
      </c>
      <c r="E28" s="27" t="s">
        <v>87</v>
      </c>
      <c r="F28" s="27" t="s">
        <v>244</v>
      </c>
      <c r="G28" s="27" t="s">
        <v>263</v>
      </c>
      <c r="H28" s="27" t="s">
        <v>264</v>
      </c>
      <c r="I28" s="46">
        <v>30000</v>
      </c>
      <c r="J28" s="46">
        <v>30000</v>
      </c>
      <c r="K28" s="46">
        <v>30000</v>
      </c>
      <c r="L28" s="46"/>
      <c r="M28" s="46"/>
      <c r="N28" s="46"/>
      <c r="O28" s="46"/>
      <c r="P28" s="46"/>
      <c r="Q28" s="46"/>
      <c r="R28" s="46"/>
      <c r="S28" s="46"/>
      <c r="T28" s="46"/>
      <c r="U28" s="46"/>
      <c r="V28" s="46"/>
      <c r="W28" s="46"/>
    </row>
    <row r="29" ht="32.9" customHeight="1" spans="1:23">
      <c r="A29" s="27" t="s">
        <v>242</v>
      </c>
      <c r="B29" s="148" t="s">
        <v>253</v>
      </c>
      <c r="C29" s="27" t="s">
        <v>252</v>
      </c>
      <c r="D29" s="27" t="s">
        <v>64</v>
      </c>
      <c r="E29" s="27" t="s">
        <v>88</v>
      </c>
      <c r="F29" s="27" t="s">
        <v>156</v>
      </c>
      <c r="G29" s="27" t="s">
        <v>229</v>
      </c>
      <c r="H29" s="27" t="s">
        <v>230</v>
      </c>
      <c r="I29" s="46">
        <v>174000</v>
      </c>
      <c r="J29" s="46">
        <v>174000</v>
      </c>
      <c r="K29" s="46">
        <v>174000</v>
      </c>
      <c r="L29" s="46"/>
      <c r="M29" s="46"/>
      <c r="N29" s="46"/>
      <c r="O29" s="46"/>
      <c r="P29" s="46"/>
      <c r="Q29" s="46"/>
      <c r="R29" s="46"/>
      <c r="S29" s="46"/>
      <c r="T29" s="46"/>
      <c r="U29" s="46"/>
      <c r="V29" s="46"/>
      <c r="W29" s="46"/>
    </row>
    <row r="30" ht="32.9" customHeight="1" spans="1:23">
      <c r="A30" s="27" t="s">
        <v>242</v>
      </c>
      <c r="B30" s="148" t="s">
        <v>253</v>
      </c>
      <c r="C30" s="27" t="s">
        <v>252</v>
      </c>
      <c r="D30" s="27" t="s">
        <v>64</v>
      </c>
      <c r="E30" s="27" t="s">
        <v>88</v>
      </c>
      <c r="F30" s="27" t="s">
        <v>156</v>
      </c>
      <c r="G30" s="27" t="s">
        <v>200</v>
      </c>
      <c r="H30" s="27" t="s">
        <v>201</v>
      </c>
      <c r="I30" s="46">
        <v>50000</v>
      </c>
      <c r="J30" s="46">
        <v>50000</v>
      </c>
      <c r="K30" s="46">
        <v>50000</v>
      </c>
      <c r="L30" s="46"/>
      <c r="M30" s="46"/>
      <c r="N30" s="46"/>
      <c r="O30" s="46"/>
      <c r="P30" s="46"/>
      <c r="Q30" s="46"/>
      <c r="R30" s="46"/>
      <c r="S30" s="46"/>
      <c r="T30" s="46"/>
      <c r="U30" s="46"/>
      <c r="V30" s="46"/>
      <c r="W30" s="46"/>
    </row>
    <row r="31" ht="32.9" customHeight="1" spans="1:23">
      <c r="A31" s="27" t="s">
        <v>242</v>
      </c>
      <c r="B31" s="148" t="s">
        <v>253</v>
      </c>
      <c r="C31" s="27" t="s">
        <v>252</v>
      </c>
      <c r="D31" s="27" t="s">
        <v>64</v>
      </c>
      <c r="E31" s="27" t="s">
        <v>88</v>
      </c>
      <c r="F31" s="27" t="s">
        <v>156</v>
      </c>
      <c r="G31" s="27" t="s">
        <v>265</v>
      </c>
      <c r="H31" s="27" t="s">
        <v>266</v>
      </c>
      <c r="I31" s="46">
        <v>90000</v>
      </c>
      <c r="J31" s="46">
        <v>90000</v>
      </c>
      <c r="K31" s="46">
        <v>90000</v>
      </c>
      <c r="L31" s="46"/>
      <c r="M31" s="46"/>
      <c r="N31" s="46"/>
      <c r="O31" s="46"/>
      <c r="P31" s="46"/>
      <c r="Q31" s="46"/>
      <c r="R31" s="46"/>
      <c r="S31" s="46"/>
      <c r="T31" s="46"/>
      <c r="U31" s="46"/>
      <c r="V31" s="46"/>
      <c r="W31" s="46"/>
    </row>
    <row r="32" ht="32.9" customHeight="1" spans="1:23">
      <c r="A32" s="27" t="s">
        <v>242</v>
      </c>
      <c r="B32" s="148" t="s">
        <v>253</v>
      </c>
      <c r="C32" s="27" t="s">
        <v>252</v>
      </c>
      <c r="D32" s="27" t="s">
        <v>64</v>
      </c>
      <c r="E32" s="27" t="s">
        <v>88</v>
      </c>
      <c r="F32" s="27" t="s">
        <v>156</v>
      </c>
      <c r="G32" s="27" t="s">
        <v>250</v>
      </c>
      <c r="H32" s="27" t="s">
        <v>251</v>
      </c>
      <c r="I32" s="46">
        <v>50000</v>
      </c>
      <c r="J32" s="46">
        <v>50000</v>
      </c>
      <c r="K32" s="46">
        <v>50000</v>
      </c>
      <c r="L32" s="46"/>
      <c r="M32" s="46"/>
      <c r="N32" s="46"/>
      <c r="O32" s="46"/>
      <c r="P32" s="46"/>
      <c r="Q32" s="46"/>
      <c r="R32" s="46"/>
      <c r="S32" s="46"/>
      <c r="T32" s="46"/>
      <c r="U32" s="46"/>
      <c r="V32" s="46"/>
      <c r="W32" s="46"/>
    </row>
    <row r="33" ht="32.9" customHeight="1" spans="1:23">
      <c r="A33" s="27"/>
      <c r="B33" s="27"/>
      <c r="C33" s="27" t="s">
        <v>267</v>
      </c>
      <c r="D33" s="27"/>
      <c r="E33" s="27"/>
      <c r="F33" s="27"/>
      <c r="G33" s="27"/>
      <c r="H33" s="27"/>
      <c r="I33" s="46">
        <v>1241200</v>
      </c>
      <c r="J33" s="46">
        <v>1241200</v>
      </c>
      <c r="K33" s="46">
        <v>1241200</v>
      </c>
      <c r="L33" s="46"/>
      <c r="M33" s="46"/>
      <c r="N33" s="46"/>
      <c r="O33" s="46"/>
      <c r="P33" s="46"/>
      <c r="Q33" s="46"/>
      <c r="R33" s="46"/>
      <c r="S33" s="46"/>
      <c r="T33" s="46"/>
      <c r="U33" s="46"/>
      <c r="V33" s="46"/>
      <c r="W33" s="46"/>
    </row>
    <row r="34" ht="32.9" customHeight="1" spans="1:23">
      <c r="A34" s="27" t="s">
        <v>268</v>
      </c>
      <c r="B34" s="148" t="s">
        <v>269</v>
      </c>
      <c r="C34" s="27" t="s">
        <v>267</v>
      </c>
      <c r="D34" s="27" t="s">
        <v>64</v>
      </c>
      <c r="E34" s="27" t="s">
        <v>86</v>
      </c>
      <c r="F34" s="27" t="s">
        <v>260</v>
      </c>
      <c r="G34" s="27" t="s">
        <v>270</v>
      </c>
      <c r="H34" s="27" t="s">
        <v>78</v>
      </c>
      <c r="I34" s="46">
        <v>1100000</v>
      </c>
      <c r="J34" s="46">
        <v>1100000</v>
      </c>
      <c r="K34" s="46">
        <v>1100000</v>
      </c>
      <c r="L34" s="46"/>
      <c r="M34" s="46"/>
      <c r="N34" s="46"/>
      <c r="O34" s="46"/>
      <c r="P34" s="46"/>
      <c r="Q34" s="46"/>
      <c r="R34" s="46"/>
      <c r="S34" s="46"/>
      <c r="T34" s="46"/>
      <c r="U34" s="46"/>
      <c r="V34" s="46"/>
      <c r="W34" s="46"/>
    </row>
    <row r="35" ht="32.9" customHeight="1" spans="1:23">
      <c r="A35" s="27" t="s">
        <v>268</v>
      </c>
      <c r="B35" s="148" t="s">
        <v>269</v>
      </c>
      <c r="C35" s="27" t="s">
        <v>267</v>
      </c>
      <c r="D35" s="27" t="s">
        <v>64</v>
      </c>
      <c r="E35" s="27" t="s">
        <v>87</v>
      </c>
      <c r="F35" s="27" t="s">
        <v>244</v>
      </c>
      <c r="G35" s="27" t="s">
        <v>270</v>
      </c>
      <c r="H35" s="27" t="s">
        <v>78</v>
      </c>
      <c r="I35" s="46">
        <v>141200</v>
      </c>
      <c r="J35" s="46">
        <v>141200</v>
      </c>
      <c r="K35" s="46">
        <v>141200</v>
      </c>
      <c r="L35" s="46"/>
      <c r="M35" s="46"/>
      <c r="N35" s="46"/>
      <c r="O35" s="46"/>
      <c r="P35" s="46"/>
      <c r="Q35" s="46"/>
      <c r="R35" s="46"/>
      <c r="S35" s="46"/>
      <c r="T35" s="46"/>
      <c r="U35" s="46"/>
      <c r="V35" s="46"/>
      <c r="W35" s="46"/>
    </row>
    <row r="36" ht="32.9" customHeight="1" spans="1:23">
      <c r="A36" s="27"/>
      <c r="B36" s="27"/>
      <c r="C36" s="27" t="s">
        <v>271</v>
      </c>
      <c r="D36" s="27"/>
      <c r="E36" s="27"/>
      <c r="F36" s="27"/>
      <c r="G36" s="27"/>
      <c r="H36" s="27"/>
      <c r="I36" s="46">
        <v>5711900</v>
      </c>
      <c r="J36" s="46"/>
      <c r="K36" s="46"/>
      <c r="L36" s="46">
        <v>5711900</v>
      </c>
      <c r="M36" s="46"/>
      <c r="N36" s="46"/>
      <c r="O36" s="46"/>
      <c r="P36" s="46"/>
      <c r="Q36" s="46"/>
      <c r="R36" s="46"/>
      <c r="S36" s="46"/>
      <c r="T36" s="46"/>
      <c r="U36" s="46"/>
      <c r="V36" s="46"/>
      <c r="W36" s="46"/>
    </row>
    <row r="37" ht="32.9" customHeight="1" spans="1:23">
      <c r="A37" s="27" t="s">
        <v>242</v>
      </c>
      <c r="B37" s="148" t="s">
        <v>272</v>
      </c>
      <c r="C37" s="27" t="s">
        <v>271</v>
      </c>
      <c r="D37" s="27" t="s">
        <v>64</v>
      </c>
      <c r="E37" s="27" t="s">
        <v>100</v>
      </c>
      <c r="F37" s="27" t="s">
        <v>247</v>
      </c>
      <c r="G37" s="27" t="s">
        <v>229</v>
      </c>
      <c r="H37" s="27" t="s">
        <v>230</v>
      </c>
      <c r="I37" s="46">
        <v>5711900</v>
      </c>
      <c r="J37" s="46"/>
      <c r="K37" s="46"/>
      <c r="L37" s="46">
        <v>5711900</v>
      </c>
      <c r="M37" s="46"/>
      <c r="N37" s="46"/>
      <c r="O37" s="46"/>
      <c r="P37" s="46"/>
      <c r="Q37" s="46"/>
      <c r="R37" s="46"/>
      <c r="S37" s="46"/>
      <c r="T37" s="46"/>
      <c r="U37" s="46"/>
      <c r="V37" s="46"/>
      <c r="W37" s="46"/>
    </row>
    <row r="38" ht="32.9" customHeight="1" spans="1:23">
      <c r="A38" s="27"/>
      <c r="B38" s="27"/>
      <c r="C38" s="27" t="s">
        <v>273</v>
      </c>
      <c r="D38" s="27"/>
      <c r="E38" s="27"/>
      <c r="F38" s="27"/>
      <c r="G38" s="27"/>
      <c r="H38" s="27"/>
      <c r="I38" s="46">
        <v>2758100</v>
      </c>
      <c r="J38" s="46"/>
      <c r="K38" s="46"/>
      <c r="L38" s="46">
        <v>2758100</v>
      </c>
      <c r="M38" s="46"/>
      <c r="N38" s="46"/>
      <c r="O38" s="46"/>
      <c r="P38" s="46"/>
      <c r="Q38" s="46"/>
      <c r="R38" s="46"/>
      <c r="S38" s="46"/>
      <c r="T38" s="46"/>
      <c r="U38" s="46"/>
      <c r="V38" s="46"/>
      <c r="W38" s="46"/>
    </row>
    <row r="39" ht="32.9" customHeight="1" spans="1:23">
      <c r="A39" s="27" t="s">
        <v>242</v>
      </c>
      <c r="B39" s="148" t="s">
        <v>274</v>
      </c>
      <c r="C39" s="27" t="s">
        <v>273</v>
      </c>
      <c r="D39" s="27" t="s">
        <v>64</v>
      </c>
      <c r="E39" s="27" t="s">
        <v>100</v>
      </c>
      <c r="F39" s="27" t="s">
        <v>247</v>
      </c>
      <c r="G39" s="27" t="s">
        <v>270</v>
      </c>
      <c r="H39" s="27" t="s">
        <v>78</v>
      </c>
      <c r="I39" s="46">
        <v>2758100</v>
      </c>
      <c r="J39" s="46"/>
      <c r="K39" s="46"/>
      <c r="L39" s="46">
        <v>2758100</v>
      </c>
      <c r="M39" s="46"/>
      <c r="N39" s="46"/>
      <c r="O39" s="46"/>
      <c r="P39" s="46"/>
      <c r="Q39" s="46"/>
      <c r="R39" s="46"/>
      <c r="S39" s="46"/>
      <c r="T39" s="46"/>
      <c r="U39" s="46"/>
      <c r="V39" s="46"/>
      <c r="W39" s="46"/>
    </row>
    <row r="40" ht="18.75" customHeight="1" spans="1:23">
      <c r="A40" s="47" t="s">
        <v>275</v>
      </c>
      <c r="B40" s="48"/>
      <c r="C40" s="48"/>
      <c r="D40" s="48"/>
      <c r="E40" s="48"/>
      <c r="F40" s="48"/>
      <c r="G40" s="48"/>
      <c r="H40" s="49"/>
      <c r="I40" s="46">
        <v>18423967.8</v>
      </c>
      <c r="J40" s="46">
        <v>8965550</v>
      </c>
      <c r="K40" s="46">
        <v>8965550</v>
      </c>
      <c r="L40" s="46">
        <v>8470000</v>
      </c>
      <c r="M40" s="46"/>
      <c r="N40" s="46">
        <v>56200</v>
      </c>
      <c r="O40" s="46">
        <v>932217.8</v>
      </c>
      <c r="P40" s="46"/>
      <c r="Q40" s="46"/>
      <c r="R40" s="46"/>
      <c r="S40" s="46"/>
      <c r="T40" s="46"/>
      <c r="U40" s="46"/>
      <c r="V40" s="46"/>
      <c r="W40" s="46"/>
    </row>
  </sheetData>
  <mergeCells count="28">
    <mergeCell ref="A2:W2"/>
    <mergeCell ref="A3:I3"/>
    <mergeCell ref="J4:M4"/>
    <mergeCell ref="N4:P4"/>
    <mergeCell ref="R4:W4"/>
    <mergeCell ref="J5:K5"/>
    <mergeCell ref="A40:H4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9"/>
  <sheetViews>
    <sheetView showZeros="0" tabSelected="1" topLeftCell="A21" workbookViewId="0">
      <selection activeCell="A24" sqref="A24:A31"/>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0:10">
      <c r="J1" s="144" t="s">
        <v>276</v>
      </c>
    </row>
    <row r="2" ht="28.5" customHeight="1" spans="1:10">
      <c r="A2" s="143" t="s">
        <v>277</v>
      </c>
      <c r="B2" s="33"/>
      <c r="C2" s="33"/>
      <c r="D2" s="33"/>
      <c r="E2" s="33"/>
      <c r="F2" s="102"/>
      <c r="G2" s="33"/>
      <c r="H2" s="102"/>
      <c r="I2" s="102"/>
      <c r="J2" s="33"/>
    </row>
    <row r="3" ht="15" customHeight="1" spans="1:1">
      <c r="A3" s="5" t="str">
        <f>"单位名称："&amp;"玉溪市残疾人联合会"</f>
        <v>单位名称：玉溪市残疾人联合会</v>
      </c>
    </row>
    <row r="4" ht="14.25" customHeight="1" spans="1:10">
      <c r="A4" s="68" t="s">
        <v>278</v>
      </c>
      <c r="B4" s="68" t="s">
        <v>279</v>
      </c>
      <c r="C4" s="68" t="s">
        <v>280</v>
      </c>
      <c r="D4" s="68" t="s">
        <v>281</v>
      </c>
      <c r="E4" s="68" t="s">
        <v>282</v>
      </c>
      <c r="F4" s="55" t="s">
        <v>283</v>
      </c>
      <c r="G4" s="68" t="s">
        <v>284</v>
      </c>
      <c r="H4" s="55" t="s">
        <v>285</v>
      </c>
      <c r="I4" s="55" t="s">
        <v>286</v>
      </c>
      <c r="J4" s="68" t="s">
        <v>287</v>
      </c>
    </row>
    <row r="5" ht="14.25" customHeight="1" spans="1:10">
      <c r="A5" s="68">
        <v>1</v>
      </c>
      <c r="B5" s="68">
        <v>2</v>
      </c>
      <c r="C5" s="68">
        <v>3</v>
      </c>
      <c r="D5" s="68">
        <v>4</v>
      </c>
      <c r="E5" s="68">
        <v>5</v>
      </c>
      <c r="F5" s="55">
        <v>6</v>
      </c>
      <c r="G5" s="68">
        <v>7</v>
      </c>
      <c r="H5" s="55">
        <v>8</v>
      </c>
      <c r="I5" s="55">
        <v>9</v>
      </c>
      <c r="J5" s="68">
        <v>10</v>
      </c>
    </row>
    <row r="6" ht="15" customHeight="1" spans="1:10">
      <c r="A6" s="27" t="s">
        <v>64</v>
      </c>
      <c r="B6" s="69"/>
      <c r="C6" s="69"/>
      <c r="D6" s="69"/>
      <c r="E6" s="70"/>
      <c r="F6" s="71"/>
      <c r="G6" s="70"/>
      <c r="H6" s="71"/>
      <c r="I6" s="71"/>
      <c r="J6" s="70"/>
    </row>
    <row r="7" ht="33.75" customHeight="1" spans="1:10">
      <c r="A7" s="72" t="s">
        <v>64</v>
      </c>
      <c r="B7" s="27"/>
      <c r="C7" s="27"/>
      <c r="D7" s="27"/>
      <c r="E7" s="27"/>
      <c r="F7" s="27"/>
      <c r="G7" s="44"/>
      <c r="H7" s="27"/>
      <c r="I7" s="27"/>
      <c r="J7" s="27"/>
    </row>
    <row r="8" ht="33.75" customHeight="1" spans="1:10">
      <c r="A8" s="27" t="s">
        <v>252</v>
      </c>
      <c r="B8" s="27" t="s">
        <v>288</v>
      </c>
      <c r="C8" s="27" t="s">
        <v>289</v>
      </c>
      <c r="D8" s="27" t="s">
        <v>290</v>
      </c>
      <c r="E8" s="27" t="s">
        <v>291</v>
      </c>
      <c r="F8" s="27" t="s">
        <v>292</v>
      </c>
      <c r="G8" s="44" t="s">
        <v>293</v>
      </c>
      <c r="H8" s="27" t="s">
        <v>294</v>
      </c>
      <c r="I8" s="27" t="s">
        <v>295</v>
      </c>
      <c r="J8" s="27" t="s">
        <v>296</v>
      </c>
    </row>
    <row r="9" ht="33.75" customHeight="1" spans="1:10">
      <c r="A9" s="27" t="s">
        <v>252</v>
      </c>
      <c r="B9" s="27" t="s">
        <v>288</v>
      </c>
      <c r="C9" s="27" t="s">
        <v>289</v>
      </c>
      <c r="D9" s="27" t="s">
        <v>290</v>
      </c>
      <c r="E9" s="27" t="s">
        <v>297</v>
      </c>
      <c r="F9" s="27" t="s">
        <v>292</v>
      </c>
      <c r="G9" s="44" t="s">
        <v>46</v>
      </c>
      <c r="H9" s="27" t="s">
        <v>298</v>
      </c>
      <c r="I9" s="27" t="s">
        <v>295</v>
      </c>
      <c r="J9" s="27" t="s">
        <v>299</v>
      </c>
    </row>
    <row r="10" ht="33.75" customHeight="1" spans="1:10">
      <c r="A10" s="27" t="s">
        <v>252</v>
      </c>
      <c r="B10" s="27" t="s">
        <v>288</v>
      </c>
      <c r="C10" s="27" t="s">
        <v>289</v>
      </c>
      <c r="D10" s="27" t="s">
        <v>290</v>
      </c>
      <c r="E10" s="27" t="s">
        <v>300</v>
      </c>
      <c r="F10" s="27" t="s">
        <v>292</v>
      </c>
      <c r="G10" s="44" t="s">
        <v>49</v>
      </c>
      <c r="H10" s="27" t="s">
        <v>301</v>
      </c>
      <c r="I10" s="27" t="s">
        <v>295</v>
      </c>
      <c r="J10" s="27" t="s">
        <v>302</v>
      </c>
    </row>
    <row r="11" ht="33.75" customHeight="1" spans="1:10">
      <c r="A11" s="27" t="s">
        <v>252</v>
      </c>
      <c r="B11" s="27" t="s">
        <v>288</v>
      </c>
      <c r="C11" s="27" t="s">
        <v>289</v>
      </c>
      <c r="D11" s="27" t="s">
        <v>303</v>
      </c>
      <c r="E11" s="27" t="s">
        <v>304</v>
      </c>
      <c r="F11" s="27" t="s">
        <v>305</v>
      </c>
      <c r="G11" s="44" t="s">
        <v>306</v>
      </c>
      <c r="H11" s="27" t="s">
        <v>307</v>
      </c>
      <c r="I11" s="27" t="s">
        <v>308</v>
      </c>
      <c r="J11" s="27" t="s">
        <v>309</v>
      </c>
    </row>
    <row r="12" ht="33.75" customHeight="1" spans="1:10">
      <c r="A12" s="27" t="s">
        <v>252</v>
      </c>
      <c r="B12" s="27" t="s">
        <v>288</v>
      </c>
      <c r="C12" s="27" t="s">
        <v>289</v>
      </c>
      <c r="D12" s="27" t="s">
        <v>310</v>
      </c>
      <c r="E12" s="27" t="s">
        <v>311</v>
      </c>
      <c r="F12" s="27" t="s">
        <v>305</v>
      </c>
      <c r="G12" s="44" t="s">
        <v>312</v>
      </c>
      <c r="H12" s="27" t="s">
        <v>313</v>
      </c>
      <c r="I12" s="27" t="s">
        <v>295</v>
      </c>
      <c r="J12" s="27" t="s">
        <v>314</v>
      </c>
    </row>
    <row r="13" ht="33.75" customHeight="1" spans="1:10">
      <c r="A13" s="27" t="s">
        <v>252</v>
      </c>
      <c r="B13" s="27" t="s">
        <v>288</v>
      </c>
      <c r="C13" s="27" t="s">
        <v>315</v>
      </c>
      <c r="D13" s="27" t="s">
        <v>316</v>
      </c>
      <c r="E13" s="27" t="s">
        <v>317</v>
      </c>
      <c r="F13" s="27" t="s">
        <v>318</v>
      </c>
      <c r="G13" s="44" t="s">
        <v>319</v>
      </c>
      <c r="H13" s="27" t="s">
        <v>307</v>
      </c>
      <c r="I13" s="27" t="s">
        <v>308</v>
      </c>
      <c r="J13" s="27" t="s">
        <v>320</v>
      </c>
    </row>
    <row r="14" ht="33.75" customHeight="1" spans="1:10">
      <c r="A14" s="27" t="s">
        <v>252</v>
      </c>
      <c r="B14" s="27" t="s">
        <v>288</v>
      </c>
      <c r="C14" s="27" t="s">
        <v>315</v>
      </c>
      <c r="D14" s="27" t="s">
        <v>316</v>
      </c>
      <c r="E14" s="27" t="s">
        <v>321</v>
      </c>
      <c r="F14" s="27" t="s">
        <v>292</v>
      </c>
      <c r="G14" s="44" t="s">
        <v>322</v>
      </c>
      <c r="H14" s="27" t="s">
        <v>307</v>
      </c>
      <c r="I14" s="27" t="s">
        <v>308</v>
      </c>
      <c r="J14" s="27" t="s">
        <v>323</v>
      </c>
    </row>
    <row r="15" ht="33.75" customHeight="1" spans="1:10">
      <c r="A15" s="27" t="s">
        <v>252</v>
      </c>
      <c r="B15" s="27" t="s">
        <v>288</v>
      </c>
      <c r="C15" s="27" t="s">
        <v>324</v>
      </c>
      <c r="D15" s="27" t="s">
        <v>325</v>
      </c>
      <c r="E15" s="27" t="s">
        <v>326</v>
      </c>
      <c r="F15" s="27" t="s">
        <v>292</v>
      </c>
      <c r="G15" s="44" t="s">
        <v>327</v>
      </c>
      <c r="H15" s="27" t="s">
        <v>307</v>
      </c>
      <c r="I15" s="27" t="s">
        <v>308</v>
      </c>
      <c r="J15" s="27" t="s">
        <v>328</v>
      </c>
    </row>
    <row r="16" ht="33.75" customHeight="1" spans="1:10">
      <c r="A16" s="27" t="s">
        <v>252</v>
      </c>
      <c r="B16" s="27" t="s">
        <v>288</v>
      </c>
      <c r="C16" s="27" t="s">
        <v>324</v>
      </c>
      <c r="D16" s="27" t="s">
        <v>325</v>
      </c>
      <c r="E16" s="27" t="s">
        <v>329</v>
      </c>
      <c r="F16" s="27" t="s">
        <v>292</v>
      </c>
      <c r="G16" s="44" t="s">
        <v>330</v>
      </c>
      <c r="H16" s="27" t="s">
        <v>307</v>
      </c>
      <c r="I16" s="27" t="s">
        <v>308</v>
      </c>
      <c r="J16" s="27" t="s">
        <v>331</v>
      </c>
    </row>
    <row r="17" ht="33.75" customHeight="1" spans="1:10">
      <c r="A17" s="27" t="s">
        <v>267</v>
      </c>
      <c r="B17" s="27" t="s">
        <v>332</v>
      </c>
      <c r="C17" s="27" t="s">
        <v>289</v>
      </c>
      <c r="D17" s="27" t="s">
        <v>290</v>
      </c>
      <c r="E17" s="27" t="s">
        <v>333</v>
      </c>
      <c r="F17" s="27" t="s">
        <v>292</v>
      </c>
      <c r="G17" s="44" t="s">
        <v>312</v>
      </c>
      <c r="H17" s="27" t="s">
        <v>294</v>
      </c>
      <c r="I17" s="27" t="s">
        <v>295</v>
      </c>
      <c r="J17" s="27" t="s">
        <v>334</v>
      </c>
    </row>
    <row r="18" ht="33.75" customHeight="1" spans="1:10">
      <c r="A18" s="27" t="s">
        <v>267</v>
      </c>
      <c r="B18" s="27" t="s">
        <v>332</v>
      </c>
      <c r="C18" s="27" t="s">
        <v>289</v>
      </c>
      <c r="D18" s="27" t="s">
        <v>290</v>
      </c>
      <c r="E18" s="27" t="s">
        <v>335</v>
      </c>
      <c r="F18" s="27" t="s">
        <v>292</v>
      </c>
      <c r="G18" s="44" t="s">
        <v>336</v>
      </c>
      <c r="H18" s="27" t="s">
        <v>337</v>
      </c>
      <c r="I18" s="27" t="s">
        <v>295</v>
      </c>
      <c r="J18" s="27" t="s">
        <v>338</v>
      </c>
    </row>
    <row r="19" ht="33.75" customHeight="1" spans="1:10">
      <c r="A19" s="27" t="s">
        <v>267</v>
      </c>
      <c r="B19" s="27" t="s">
        <v>332</v>
      </c>
      <c r="C19" s="27" t="s">
        <v>289</v>
      </c>
      <c r="D19" s="27" t="s">
        <v>303</v>
      </c>
      <c r="E19" s="27" t="s">
        <v>304</v>
      </c>
      <c r="F19" s="27" t="s">
        <v>305</v>
      </c>
      <c r="G19" s="44" t="s">
        <v>339</v>
      </c>
      <c r="H19" s="27" t="s">
        <v>340</v>
      </c>
      <c r="I19" s="27" t="s">
        <v>308</v>
      </c>
      <c r="J19" s="27" t="s">
        <v>309</v>
      </c>
    </row>
    <row r="20" ht="33.75" customHeight="1" spans="1:10">
      <c r="A20" s="27" t="s">
        <v>267</v>
      </c>
      <c r="B20" s="27" t="s">
        <v>332</v>
      </c>
      <c r="C20" s="27" t="s">
        <v>315</v>
      </c>
      <c r="D20" s="27" t="s">
        <v>341</v>
      </c>
      <c r="E20" s="27" t="s">
        <v>342</v>
      </c>
      <c r="F20" s="27" t="s">
        <v>318</v>
      </c>
      <c r="G20" s="44" t="s">
        <v>343</v>
      </c>
      <c r="H20" s="27" t="s">
        <v>307</v>
      </c>
      <c r="I20" s="27" t="s">
        <v>308</v>
      </c>
      <c r="J20" s="27" t="s">
        <v>344</v>
      </c>
    </row>
    <row r="21" ht="33.75" customHeight="1" spans="1:10">
      <c r="A21" s="27" t="s">
        <v>267</v>
      </c>
      <c r="B21" s="27" t="s">
        <v>332</v>
      </c>
      <c r="C21" s="27" t="s">
        <v>315</v>
      </c>
      <c r="D21" s="27" t="s">
        <v>316</v>
      </c>
      <c r="E21" s="27" t="s">
        <v>321</v>
      </c>
      <c r="F21" s="27" t="s">
        <v>318</v>
      </c>
      <c r="G21" s="44" t="s">
        <v>322</v>
      </c>
      <c r="H21" s="27" t="s">
        <v>307</v>
      </c>
      <c r="I21" s="27" t="s">
        <v>308</v>
      </c>
      <c r="J21" s="27" t="s">
        <v>323</v>
      </c>
    </row>
    <row r="22" ht="33.75" customHeight="1" spans="1:10">
      <c r="A22" s="27" t="s">
        <v>267</v>
      </c>
      <c r="B22" s="27" t="s">
        <v>332</v>
      </c>
      <c r="C22" s="27" t="s">
        <v>315</v>
      </c>
      <c r="D22" s="27" t="s">
        <v>345</v>
      </c>
      <c r="E22" s="27" t="s">
        <v>346</v>
      </c>
      <c r="F22" s="27" t="s">
        <v>318</v>
      </c>
      <c r="G22" s="44" t="s">
        <v>347</v>
      </c>
      <c r="H22" s="27" t="s">
        <v>307</v>
      </c>
      <c r="I22" s="27" t="s">
        <v>308</v>
      </c>
      <c r="J22" s="27" t="s">
        <v>348</v>
      </c>
    </row>
    <row r="23" ht="33.75" customHeight="1" spans="1:10">
      <c r="A23" s="27" t="s">
        <v>267</v>
      </c>
      <c r="B23" s="27" t="s">
        <v>332</v>
      </c>
      <c r="C23" s="27" t="s">
        <v>324</v>
      </c>
      <c r="D23" s="27" t="s">
        <v>325</v>
      </c>
      <c r="E23" s="27" t="s">
        <v>349</v>
      </c>
      <c r="F23" s="27" t="s">
        <v>292</v>
      </c>
      <c r="G23" s="44" t="s">
        <v>350</v>
      </c>
      <c r="H23" s="27" t="s">
        <v>307</v>
      </c>
      <c r="I23" s="27" t="s">
        <v>308</v>
      </c>
      <c r="J23" s="27" t="s">
        <v>351</v>
      </c>
    </row>
    <row r="24" ht="33.75" customHeight="1" spans="1:10">
      <c r="A24" s="27" t="s">
        <v>271</v>
      </c>
      <c r="B24" s="27" t="s">
        <v>352</v>
      </c>
      <c r="C24" s="27" t="s">
        <v>289</v>
      </c>
      <c r="D24" s="27" t="s">
        <v>290</v>
      </c>
      <c r="E24" s="27" t="s">
        <v>353</v>
      </c>
      <c r="F24" s="27" t="s">
        <v>292</v>
      </c>
      <c r="G24" s="44" t="s">
        <v>350</v>
      </c>
      <c r="H24" s="27" t="s">
        <v>294</v>
      </c>
      <c r="I24" s="27" t="s">
        <v>295</v>
      </c>
      <c r="J24" s="27" t="s">
        <v>354</v>
      </c>
    </row>
    <row r="25" ht="33.75" customHeight="1" spans="1:10">
      <c r="A25" s="27" t="s">
        <v>271</v>
      </c>
      <c r="B25" s="27" t="s">
        <v>352</v>
      </c>
      <c r="C25" s="27" t="s">
        <v>289</v>
      </c>
      <c r="D25" s="27" t="s">
        <v>290</v>
      </c>
      <c r="E25" s="27" t="s">
        <v>355</v>
      </c>
      <c r="F25" s="27" t="s">
        <v>292</v>
      </c>
      <c r="G25" s="44" t="s">
        <v>356</v>
      </c>
      <c r="H25" s="27" t="s">
        <v>357</v>
      </c>
      <c r="I25" s="27" t="s">
        <v>295</v>
      </c>
      <c r="J25" s="27" t="s">
        <v>358</v>
      </c>
    </row>
    <row r="26" ht="33.75" customHeight="1" spans="1:10">
      <c r="A26" s="27" t="s">
        <v>271</v>
      </c>
      <c r="B26" s="27" t="s">
        <v>352</v>
      </c>
      <c r="C26" s="27" t="s">
        <v>289</v>
      </c>
      <c r="D26" s="27" t="s">
        <v>303</v>
      </c>
      <c r="E26" s="27" t="s">
        <v>304</v>
      </c>
      <c r="F26" s="27" t="s">
        <v>305</v>
      </c>
      <c r="G26" s="44" t="s">
        <v>306</v>
      </c>
      <c r="H26" s="27" t="s">
        <v>359</v>
      </c>
      <c r="I26" s="27" t="s">
        <v>308</v>
      </c>
      <c r="J26" s="27" t="s">
        <v>309</v>
      </c>
    </row>
    <row r="27" ht="33.75" customHeight="1" spans="1:10">
      <c r="A27" s="27" t="s">
        <v>271</v>
      </c>
      <c r="B27" s="27" t="s">
        <v>352</v>
      </c>
      <c r="C27" s="27" t="s">
        <v>315</v>
      </c>
      <c r="D27" s="27" t="s">
        <v>341</v>
      </c>
      <c r="E27" s="27" t="s">
        <v>360</v>
      </c>
      <c r="F27" s="27" t="s">
        <v>318</v>
      </c>
      <c r="G27" s="44" t="s">
        <v>343</v>
      </c>
      <c r="H27" s="27"/>
      <c r="I27" s="27" t="s">
        <v>308</v>
      </c>
      <c r="J27" s="27" t="s">
        <v>361</v>
      </c>
    </row>
    <row r="28" ht="33.75" customHeight="1" spans="1:10">
      <c r="A28" s="27" t="s">
        <v>271</v>
      </c>
      <c r="B28" s="27" t="s">
        <v>352</v>
      </c>
      <c r="C28" s="27" t="s">
        <v>315</v>
      </c>
      <c r="D28" s="27" t="s">
        <v>341</v>
      </c>
      <c r="E28" s="27" t="s">
        <v>362</v>
      </c>
      <c r="F28" s="27" t="s">
        <v>318</v>
      </c>
      <c r="G28" s="44" t="s">
        <v>363</v>
      </c>
      <c r="H28" s="27"/>
      <c r="I28" s="27" t="s">
        <v>308</v>
      </c>
      <c r="J28" s="27" t="s">
        <v>364</v>
      </c>
    </row>
    <row r="29" ht="33.75" customHeight="1" spans="1:10">
      <c r="A29" s="27" t="s">
        <v>271</v>
      </c>
      <c r="B29" s="27" t="s">
        <v>352</v>
      </c>
      <c r="C29" s="27" t="s">
        <v>315</v>
      </c>
      <c r="D29" s="27" t="s">
        <v>316</v>
      </c>
      <c r="E29" s="27" t="s">
        <v>365</v>
      </c>
      <c r="F29" s="27" t="s">
        <v>318</v>
      </c>
      <c r="G29" s="44" t="s">
        <v>366</v>
      </c>
      <c r="H29" s="27"/>
      <c r="I29" s="27" t="s">
        <v>308</v>
      </c>
      <c r="J29" s="27" t="s">
        <v>367</v>
      </c>
    </row>
    <row r="30" ht="33.75" customHeight="1" spans="1:10">
      <c r="A30" s="27" t="s">
        <v>271</v>
      </c>
      <c r="B30" s="27" t="s">
        <v>352</v>
      </c>
      <c r="C30" s="27" t="s">
        <v>315</v>
      </c>
      <c r="D30" s="27" t="s">
        <v>316</v>
      </c>
      <c r="E30" s="27" t="s">
        <v>368</v>
      </c>
      <c r="F30" s="27" t="s">
        <v>318</v>
      </c>
      <c r="G30" s="44" t="s">
        <v>369</v>
      </c>
      <c r="H30" s="27"/>
      <c r="I30" s="27" t="s">
        <v>308</v>
      </c>
      <c r="J30" s="27" t="s">
        <v>370</v>
      </c>
    </row>
    <row r="31" ht="33.75" customHeight="1" spans="1:10">
      <c r="A31" s="27" t="s">
        <v>271</v>
      </c>
      <c r="B31" s="27" t="s">
        <v>352</v>
      </c>
      <c r="C31" s="27" t="s">
        <v>324</v>
      </c>
      <c r="D31" s="27" t="s">
        <v>325</v>
      </c>
      <c r="E31" s="27" t="s">
        <v>371</v>
      </c>
      <c r="F31" s="27" t="s">
        <v>292</v>
      </c>
      <c r="G31" s="44" t="s">
        <v>350</v>
      </c>
      <c r="H31" s="27" t="s">
        <v>307</v>
      </c>
      <c r="I31" s="27" t="s">
        <v>308</v>
      </c>
      <c r="J31" s="27" t="s">
        <v>372</v>
      </c>
    </row>
    <row r="32" ht="33.75" customHeight="1" spans="1:10">
      <c r="A32" s="27" t="s">
        <v>273</v>
      </c>
      <c r="B32" s="27" t="s">
        <v>373</v>
      </c>
      <c r="C32" s="27" t="s">
        <v>289</v>
      </c>
      <c r="D32" s="27" t="s">
        <v>290</v>
      </c>
      <c r="E32" s="27" t="s">
        <v>374</v>
      </c>
      <c r="F32" s="27" t="s">
        <v>292</v>
      </c>
      <c r="G32" s="44" t="s">
        <v>375</v>
      </c>
      <c r="H32" s="27" t="s">
        <v>376</v>
      </c>
      <c r="I32" s="27" t="s">
        <v>295</v>
      </c>
      <c r="J32" s="27" t="s">
        <v>377</v>
      </c>
    </row>
    <row r="33" ht="33.75" customHeight="1" spans="1:10">
      <c r="A33" s="27" t="s">
        <v>273</v>
      </c>
      <c r="B33" s="27" t="s">
        <v>373</v>
      </c>
      <c r="C33" s="27" t="s">
        <v>289</v>
      </c>
      <c r="D33" s="27" t="s">
        <v>290</v>
      </c>
      <c r="E33" s="27" t="s">
        <v>378</v>
      </c>
      <c r="F33" s="27" t="s">
        <v>292</v>
      </c>
      <c r="G33" s="44" t="s">
        <v>379</v>
      </c>
      <c r="H33" s="27" t="s">
        <v>301</v>
      </c>
      <c r="I33" s="27" t="s">
        <v>295</v>
      </c>
      <c r="J33" s="27" t="s">
        <v>380</v>
      </c>
    </row>
    <row r="34" ht="33.75" customHeight="1" spans="1:10">
      <c r="A34" s="27" t="s">
        <v>273</v>
      </c>
      <c r="B34" s="27" t="s">
        <v>373</v>
      </c>
      <c r="C34" s="27" t="s">
        <v>289</v>
      </c>
      <c r="D34" s="27" t="s">
        <v>290</v>
      </c>
      <c r="E34" s="27" t="s">
        <v>381</v>
      </c>
      <c r="F34" s="27" t="s">
        <v>292</v>
      </c>
      <c r="G34" s="44" t="s">
        <v>379</v>
      </c>
      <c r="H34" s="27" t="s">
        <v>301</v>
      </c>
      <c r="I34" s="27" t="s">
        <v>295</v>
      </c>
      <c r="J34" s="27" t="s">
        <v>382</v>
      </c>
    </row>
    <row r="35" ht="33.75" customHeight="1" spans="1:10">
      <c r="A35" s="27" t="s">
        <v>273</v>
      </c>
      <c r="B35" s="27" t="s">
        <v>373</v>
      </c>
      <c r="C35" s="27" t="s">
        <v>289</v>
      </c>
      <c r="D35" s="27" t="s">
        <v>310</v>
      </c>
      <c r="E35" s="27" t="s">
        <v>311</v>
      </c>
      <c r="F35" s="27" t="s">
        <v>318</v>
      </c>
      <c r="G35" s="44" t="s">
        <v>383</v>
      </c>
      <c r="H35" s="27" t="s">
        <v>384</v>
      </c>
      <c r="I35" s="27" t="s">
        <v>295</v>
      </c>
      <c r="J35" s="27" t="s">
        <v>385</v>
      </c>
    </row>
    <row r="36" ht="33.75" customHeight="1" spans="1:10">
      <c r="A36" s="27" t="s">
        <v>273</v>
      </c>
      <c r="B36" s="27" t="s">
        <v>373</v>
      </c>
      <c r="C36" s="27" t="s">
        <v>315</v>
      </c>
      <c r="D36" s="27" t="s">
        <v>341</v>
      </c>
      <c r="E36" s="27" t="s">
        <v>386</v>
      </c>
      <c r="F36" s="27" t="s">
        <v>318</v>
      </c>
      <c r="G36" s="44" t="s">
        <v>387</v>
      </c>
      <c r="H36" s="27"/>
      <c r="I36" s="27" t="s">
        <v>308</v>
      </c>
      <c r="J36" s="27" t="s">
        <v>388</v>
      </c>
    </row>
    <row r="37" ht="33.75" customHeight="1" spans="1:10">
      <c r="A37" s="27" t="s">
        <v>273</v>
      </c>
      <c r="B37" s="27" t="s">
        <v>373</v>
      </c>
      <c r="C37" s="27" t="s">
        <v>315</v>
      </c>
      <c r="D37" s="27" t="s">
        <v>316</v>
      </c>
      <c r="E37" s="27" t="s">
        <v>389</v>
      </c>
      <c r="F37" s="27" t="s">
        <v>318</v>
      </c>
      <c r="G37" s="44" t="s">
        <v>343</v>
      </c>
      <c r="H37" s="27"/>
      <c r="I37" s="27" t="s">
        <v>308</v>
      </c>
      <c r="J37" s="27" t="s">
        <v>390</v>
      </c>
    </row>
    <row r="38" ht="33.75" customHeight="1" spans="1:10">
      <c r="A38" s="27" t="s">
        <v>273</v>
      </c>
      <c r="B38" s="27" t="s">
        <v>373</v>
      </c>
      <c r="C38" s="27" t="s">
        <v>315</v>
      </c>
      <c r="D38" s="27" t="s">
        <v>316</v>
      </c>
      <c r="E38" s="27" t="s">
        <v>391</v>
      </c>
      <c r="F38" s="27" t="s">
        <v>318</v>
      </c>
      <c r="G38" s="44" t="s">
        <v>350</v>
      </c>
      <c r="H38" s="27" t="s">
        <v>307</v>
      </c>
      <c r="I38" s="27" t="s">
        <v>308</v>
      </c>
      <c r="J38" s="27" t="s">
        <v>392</v>
      </c>
    </row>
    <row r="39" ht="33.75" customHeight="1" spans="1:10">
      <c r="A39" s="27" t="s">
        <v>273</v>
      </c>
      <c r="B39" s="27" t="s">
        <v>373</v>
      </c>
      <c r="C39" s="27" t="s">
        <v>324</v>
      </c>
      <c r="D39" s="27" t="s">
        <v>325</v>
      </c>
      <c r="E39" s="27" t="s">
        <v>391</v>
      </c>
      <c r="F39" s="27" t="s">
        <v>292</v>
      </c>
      <c r="G39" s="44" t="s">
        <v>350</v>
      </c>
      <c r="H39" s="27" t="s">
        <v>307</v>
      </c>
      <c r="I39" s="27" t="s">
        <v>308</v>
      </c>
      <c r="J39" s="27" t="s">
        <v>392</v>
      </c>
    </row>
  </sheetData>
  <mergeCells count="10">
    <mergeCell ref="A2:J2"/>
    <mergeCell ref="A3:H3"/>
    <mergeCell ref="A8:A16"/>
    <mergeCell ref="A17:A23"/>
    <mergeCell ref="A24:A31"/>
    <mergeCell ref="A32:A39"/>
    <mergeCell ref="B8:B16"/>
    <mergeCell ref="B17:B23"/>
    <mergeCell ref="B24:B31"/>
    <mergeCell ref="B32:B39"/>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1"/>
  <sheetViews>
    <sheetView showZeros="0" topLeftCell="B1" workbookViewId="0">
      <selection activeCell="A1" sqref="A1"/>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2:6">
      <c r="B1" s="133"/>
      <c r="F1" s="134" t="s">
        <v>393</v>
      </c>
    </row>
    <row r="2" ht="28.5" customHeight="1" spans="1:6">
      <c r="A2" s="33" t="s">
        <v>394</v>
      </c>
      <c r="B2" s="33"/>
      <c r="C2" s="33"/>
      <c r="D2" s="33"/>
      <c r="E2" s="33"/>
      <c r="F2" s="33"/>
    </row>
    <row r="3" ht="15" customHeight="1" spans="1:6">
      <c r="A3" s="135" t="str">
        <f>"单位名称："&amp;"玉溪市残疾人联合会"</f>
        <v>单位名称：玉溪市残疾人联合会</v>
      </c>
      <c r="B3" s="136"/>
      <c r="C3" s="136"/>
      <c r="D3" s="75"/>
      <c r="E3" s="75"/>
      <c r="F3" s="137" t="s">
        <v>395</v>
      </c>
    </row>
    <row r="4" ht="18.75" customHeight="1" spans="1:6">
      <c r="A4" s="35" t="s">
        <v>127</v>
      </c>
      <c r="B4" s="35" t="s">
        <v>68</v>
      </c>
      <c r="C4" s="35" t="s">
        <v>69</v>
      </c>
      <c r="D4" s="36" t="s">
        <v>396</v>
      </c>
      <c r="E4" s="43"/>
      <c r="F4" s="43"/>
    </row>
    <row r="5" ht="30" customHeight="1" spans="1:6">
      <c r="A5" s="42"/>
      <c r="B5" s="42"/>
      <c r="C5" s="42"/>
      <c r="D5" s="36" t="s">
        <v>30</v>
      </c>
      <c r="E5" s="43" t="s">
        <v>72</v>
      </c>
      <c r="F5" s="43" t="s">
        <v>73</v>
      </c>
    </row>
    <row r="6" ht="16.5" customHeight="1" spans="1:6">
      <c r="A6" s="43">
        <v>1</v>
      </c>
      <c r="B6" s="43">
        <v>2</v>
      </c>
      <c r="C6" s="43">
        <v>3</v>
      </c>
      <c r="D6" s="43">
        <v>4</v>
      </c>
      <c r="E6" s="43">
        <v>5</v>
      </c>
      <c r="F6" s="43">
        <v>6</v>
      </c>
    </row>
    <row r="7" ht="20.25" customHeight="1" spans="1:6">
      <c r="A7" s="44" t="s">
        <v>64</v>
      </c>
      <c r="B7" s="44"/>
      <c r="C7" s="44"/>
      <c r="D7" s="24">
        <v>9402217.8</v>
      </c>
      <c r="E7" s="138"/>
      <c r="F7" s="138">
        <v>9402217.8</v>
      </c>
    </row>
    <row r="8" ht="20.25" customHeight="1" spans="1:6">
      <c r="A8" s="139" t="s">
        <v>64</v>
      </c>
      <c r="B8" s="44" t="s">
        <v>98</v>
      </c>
      <c r="C8" s="44" t="s">
        <v>78</v>
      </c>
      <c r="D8" s="24">
        <v>9402217.8</v>
      </c>
      <c r="E8" s="138"/>
      <c r="F8" s="138">
        <v>9402217.8</v>
      </c>
    </row>
    <row r="9" ht="20.25" customHeight="1" spans="1:6">
      <c r="A9" s="139" t="s">
        <v>64</v>
      </c>
      <c r="B9" s="139" t="s">
        <v>99</v>
      </c>
      <c r="C9" s="139" t="s">
        <v>397</v>
      </c>
      <c r="D9" s="24">
        <v>9402217.8</v>
      </c>
      <c r="E9" s="138"/>
      <c r="F9" s="138">
        <v>9402217.8</v>
      </c>
    </row>
    <row r="10" ht="20.25" customHeight="1" spans="1:6">
      <c r="A10" s="139" t="s">
        <v>64</v>
      </c>
      <c r="B10" s="140" t="s">
        <v>100</v>
      </c>
      <c r="C10" s="140" t="s">
        <v>247</v>
      </c>
      <c r="D10" s="24">
        <v>9402217.8</v>
      </c>
      <c r="E10" s="138"/>
      <c r="F10" s="138">
        <v>9402217.8</v>
      </c>
    </row>
    <row r="11" ht="17.25" customHeight="1" spans="1:6">
      <c r="A11" s="141" t="s">
        <v>275</v>
      </c>
      <c r="B11" s="142"/>
      <c r="C11" s="142" t="s">
        <v>275</v>
      </c>
      <c r="D11" s="138">
        <v>9402217.8</v>
      </c>
      <c r="E11" s="138"/>
      <c r="F11" s="138">
        <v>9402217.8</v>
      </c>
    </row>
  </sheetData>
  <mergeCells count="7">
    <mergeCell ref="A2:F2"/>
    <mergeCell ref="A3:E3"/>
    <mergeCell ref="D4:F4"/>
    <mergeCell ref="A11:C11"/>
    <mergeCell ref="A4:A5"/>
    <mergeCell ref="B4:B5"/>
    <mergeCell ref="C4:C5"/>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1"/>
  <sheetViews>
    <sheetView showZeros="0" topLeftCell="D1" workbookViewId="0">
      <selection activeCell="A1" sqref="A1:Q1"/>
    </sheetView>
  </sheetViews>
  <sheetFormatPr defaultColWidth="9.14166666666667" defaultRowHeight="14.25" customHeight="1"/>
  <cols>
    <col min="1" max="1" width="29.575" customWidth="1"/>
    <col min="2" max="2" width="21.7083333333333" customWidth="1"/>
    <col min="3" max="3" width="35.2833333333333" customWidth="1"/>
    <col min="4" max="4" width="7.70833333333333" customWidth="1"/>
    <col min="5" max="5" width="10.2833333333333" customWidth="1"/>
    <col min="6" max="6" width="14.8416666666667" customWidth="1"/>
    <col min="7" max="7" width="14.1333333333333" customWidth="1"/>
    <col min="8" max="11" width="14.7416666666667" customWidth="1"/>
    <col min="12" max="16" width="12.575" customWidth="1"/>
    <col min="17" max="17" width="10.425" customWidth="1"/>
  </cols>
  <sheetData>
    <row r="1" ht="13.5" customHeight="1" spans="1:17">
      <c r="A1" s="31" t="s">
        <v>398</v>
      </c>
      <c r="B1" s="31"/>
      <c r="C1" s="31"/>
      <c r="D1" s="31"/>
      <c r="E1" s="31"/>
      <c r="F1" s="31"/>
      <c r="G1" s="31"/>
      <c r="H1" s="31"/>
      <c r="I1" s="31"/>
      <c r="J1" s="31"/>
      <c r="K1" s="31"/>
      <c r="L1" s="31"/>
      <c r="M1" s="31"/>
      <c r="N1" s="31"/>
      <c r="O1" s="50"/>
      <c r="P1" s="50"/>
      <c r="Q1" s="31"/>
    </row>
    <row r="2" ht="27.75" customHeight="1" spans="1:17">
      <c r="A2" s="73" t="s">
        <v>399</v>
      </c>
      <c r="B2" s="33"/>
      <c r="C2" s="33"/>
      <c r="D2" s="33"/>
      <c r="E2" s="33"/>
      <c r="F2" s="33"/>
      <c r="G2" s="33"/>
      <c r="H2" s="33"/>
      <c r="I2" s="33"/>
      <c r="J2" s="33"/>
      <c r="K2" s="102"/>
      <c r="L2" s="33"/>
      <c r="M2" s="33"/>
      <c r="N2" s="33"/>
      <c r="O2" s="102"/>
      <c r="P2" s="102"/>
      <c r="Q2" s="33"/>
    </row>
    <row r="3" ht="18.75" customHeight="1" spans="1:17">
      <c r="A3" s="111" t="str">
        <f>"单位名称："&amp;"玉溪市残疾人联合会"</f>
        <v>单位名称：玉溪市残疾人联合会</v>
      </c>
      <c r="B3" s="7"/>
      <c r="C3" s="7"/>
      <c r="D3" s="7"/>
      <c r="E3" s="7"/>
      <c r="F3" s="7"/>
      <c r="G3" s="7"/>
      <c r="H3" s="7"/>
      <c r="I3" s="7"/>
      <c r="J3" s="7"/>
      <c r="O3" s="79"/>
      <c r="P3" s="79"/>
      <c r="Q3" s="131" t="s">
        <v>2</v>
      </c>
    </row>
    <row r="4" ht="15.75" customHeight="1" spans="1:17">
      <c r="A4" s="35" t="s">
        <v>400</v>
      </c>
      <c r="B4" s="112" t="s">
        <v>401</v>
      </c>
      <c r="C4" s="112" t="s">
        <v>402</v>
      </c>
      <c r="D4" s="112" t="s">
        <v>403</v>
      </c>
      <c r="E4" s="112" t="s">
        <v>404</v>
      </c>
      <c r="F4" s="112" t="s">
        <v>405</v>
      </c>
      <c r="G4" s="113" t="s">
        <v>134</v>
      </c>
      <c r="H4" s="113"/>
      <c r="I4" s="113"/>
      <c r="J4" s="113"/>
      <c r="K4" s="123"/>
      <c r="L4" s="113"/>
      <c r="M4" s="113"/>
      <c r="N4" s="113"/>
      <c r="O4" s="124"/>
      <c r="P4" s="123"/>
      <c r="Q4" s="132"/>
    </row>
    <row r="5" ht="17.25" customHeight="1" spans="1:17">
      <c r="A5" s="38"/>
      <c r="B5" s="114"/>
      <c r="C5" s="114"/>
      <c r="D5" s="114"/>
      <c r="E5" s="114"/>
      <c r="F5" s="114"/>
      <c r="G5" s="114" t="s">
        <v>30</v>
      </c>
      <c r="H5" s="114" t="s">
        <v>33</v>
      </c>
      <c r="I5" s="114" t="s">
        <v>406</v>
      </c>
      <c r="J5" s="114" t="s">
        <v>407</v>
      </c>
      <c r="K5" s="125" t="s">
        <v>408</v>
      </c>
      <c r="L5" s="126" t="s">
        <v>409</v>
      </c>
      <c r="M5" s="126"/>
      <c r="N5" s="126"/>
      <c r="O5" s="127"/>
      <c r="P5" s="128"/>
      <c r="Q5" s="115"/>
    </row>
    <row r="6" ht="54" customHeight="1" spans="1:17">
      <c r="A6" s="41"/>
      <c r="B6" s="115"/>
      <c r="C6" s="115"/>
      <c r="D6" s="115"/>
      <c r="E6" s="115"/>
      <c r="F6" s="115"/>
      <c r="G6" s="115"/>
      <c r="H6" s="115" t="s">
        <v>32</v>
      </c>
      <c r="I6" s="115"/>
      <c r="J6" s="115"/>
      <c r="K6" s="129"/>
      <c r="L6" s="115" t="s">
        <v>32</v>
      </c>
      <c r="M6" s="115" t="s">
        <v>39</v>
      </c>
      <c r="N6" s="115" t="s">
        <v>141</v>
      </c>
      <c r="O6" s="130" t="s">
        <v>41</v>
      </c>
      <c r="P6" s="129" t="s">
        <v>42</v>
      </c>
      <c r="Q6" s="115" t="s">
        <v>43</v>
      </c>
    </row>
    <row r="7" ht="15" customHeight="1" spans="1:17">
      <c r="A7" s="42">
        <v>1</v>
      </c>
      <c r="B7" s="116">
        <v>2</v>
      </c>
      <c r="C7" s="116">
        <v>3</v>
      </c>
      <c r="D7" s="116">
        <v>4</v>
      </c>
      <c r="E7" s="116">
        <v>5</v>
      </c>
      <c r="F7" s="116">
        <v>6</v>
      </c>
      <c r="G7" s="117">
        <v>7</v>
      </c>
      <c r="H7" s="117">
        <v>8</v>
      </c>
      <c r="I7" s="117">
        <v>9</v>
      </c>
      <c r="J7" s="117">
        <v>10</v>
      </c>
      <c r="K7" s="117">
        <v>11</v>
      </c>
      <c r="L7" s="117">
        <v>12</v>
      </c>
      <c r="M7" s="117">
        <v>13</v>
      </c>
      <c r="N7" s="117">
        <v>14</v>
      </c>
      <c r="O7" s="117">
        <v>15</v>
      </c>
      <c r="P7" s="117">
        <v>16</v>
      </c>
      <c r="Q7" s="117">
        <v>17</v>
      </c>
    </row>
    <row r="8" ht="21" customHeight="1" spans="1:17">
      <c r="A8" s="95" t="s">
        <v>64</v>
      </c>
      <c r="B8" s="96"/>
      <c r="C8" s="96"/>
      <c r="D8" s="96"/>
      <c r="E8" s="118"/>
      <c r="F8" s="119"/>
      <c r="G8" s="46">
        <v>13500</v>
      </c>
      <c r="H8" s="46">
        <v>13500</v>
      </c>
      <c r="I8" s="46"/>
      <c r="J8" s="46"/>
      <c r="K8" s="46"/>
      <c r="L8" s="46"/>
      <c r="M8" s="46"/>
      <c r="N8" s="46"/>
      <c r="O8" s="46"/>
      <c r="P8" s="46"/>
      <c r="Q8" s="46"/>
    </row>
    <row r="9" ht="21" customHeight="1" spans="1:17">
      <c r="A9" s="120" t="s">
        <v>64</v>
      </c>
      <c r="B9" s="96"/>
      <c r="C9" s="96"/>
      <c r="D9" s="121"/>
      <c r="E9" s="122"/>
      <c r="F9" s="119"/>
      <c r="G9" s="46">
        <v>13500</v>
      </c>
      <c r="H9" s="46">
        <v>13500</v>
      </c>
      <c r="I9" s="46"/>
      <c r="J9" s="46"/>
      <c r="K9" s="46"/>
      <c r="L9" s="46"/>
      <c r="M9" s="46"/>
      <c r="N9" s="46"/>
      <c r="O9" s="46"/>
      <c r="P9" s="46"/>
      <c r="Q9" s="46"/>
    </row>
    <row r="10" ht="21" customHeight="1" spans="1:17">
      <c r="A10" s="95" t="str">
        <f>"      "&amp;"公车购置及运维费"</f>
        <v>      公车购置及运维费</v>
      </c>
      <c r="B10" s="96" t="s">
        <v>410</v>
      </c>
      <c r="C10" s="96" t="str">
        <f>"C1804010201"&amp;"  "&amp;"机动车保险服务"</f>
        <v>C1804010201  机动车保险服务</v>
      </c>
      <c r="D10" s="121" t="s">
        <v>384</v>
      </c>
      <c r="E10" s="122">
        <v>1</v>
      </c>
      <c r="F10" s="24"/>
      <c r="G10" s="46">
        <v>13500</v>
      </c>
      <c r="H10" s="46">
        <v>13500</v>
      </c>
      <c r="I10" s="46"/>
      <c r="J10" s="46"/>
      <c r="K10" s="46"/>
      <c r="L10" s="46"/>
      <c r="M10" s="46"/>
      <c r="N10" s="46"/>
      <c r="O10" s="46"/>
      <c r="P10" s="46"/>
      <c r="Q10" s="46"/>
    </row>
    <row r="11" ht="21" customHeight="1" spans="1:17">
      <c r="A11" s="97" t="s">
        <v>275</v>
      </c>
      <c r="B11" s="98"/>
      <c r="C11" s="98"/>
      <c r="D11" s="98"/>
      <c r="E11" s="118"/>
      <c r="F11" s="119"/>
      <c r="G11" s="46">
        <v>13500</v>
      </c>
      <c r="H11" s="46">
        <v>13500</v>
      </c>
      <c r="I11" s="46"/>
      <c r="J11" s="46"/>
      <c r="K11" s="46"/>
      <c r="L11" s="46"/>
      <c r="M11" s="46"/>
      <c r="N11" s="46"/>
      <c r="O11" s="46"/>
      <c r="P11" s="46"/>
      <c r="Q11" s="46"/>
    </row>
  </sheetData>
  <mergeCells count="17">
    <mergeCell ref="A1:Q1"/>
    <mergeCell ref="A2:Q2"/>
    <mergeCell ref="A3:E3"/>
    <mergeCell ref="G4:Q4"/>
    <mergeCell ref="L5:Q5"/>
    <mergeCell ref="A11:E11"/>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15" sqref="C15"/>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80" t="s">
        <v>411</v>
      </c>
      <c r="B1" s="80"/>
      <c r="C1" s="80"/>
      <c r="D1" s="80"/>
      <c r="E1" s="80"/>
      <c r="F1" s="80"/>
      <c r="G1" s="80"/>
      <c r="H1" s="81"/>
      <c r="I1" s="80"/>
      <c r="J1" s="80"/>
      <c r="K1" s="80"/>
      <c r="L1" s="100"/>
      <c r="M1" s="81"/>
      <c r="N1" s="101"/>
    </row>
    <row r="2" ht="27.75" customHeight="1" spans="1:14">
      <c r="A2" s="73" t="s">
        <v>412</v>
      </c>
      <c r="B2" s="82"/>
      <c r="C2" s="82"/>
      <c r="D2" s="82"/>
      <c r="E2" s="82"/>
      <c r="F2" s="82"/>
      <c r="G2" s="82"/>
      <c r="H2" s="83"/>
      <c r="I2" s="82"/>
      <c r="J2" s="82"/>
      <c r="K2" s="82"/>
      <c r="L2" s="102"/>
      <c r="M2" s="83"/>
      <c r="N2" s="82"/>
    </row>
    <row r="3" ht="18.75" customHeight="1" spans="1:14">
      <c r="A3" s="74" t="str">
        <f>"单位名称："&amp;"玉溪市残疾人联合会"</f>
        <v>单位名称：玉溪市残疾人联合会</v>
      </c>
      <c r="B3" s="75"/>
      <c r="C3" s="75"/>
      <c r="D3" s="75"/>
      <c r="E3" s="75"/>
      <c r="F3" s="75"/>
      <c r="G3" s="75"/>
      <c r="H3" s="84"/>
      <c r="I3" s="77"/>
      <c r="J3" s="77"/>
      <c r="K3" s="77"/>
      <c r="L3" s="79"/>
      <c r="M3" s="103"/>
      <c r="N3" s="104" t="s">
        <v>2</v>
      </c>
    </row>
    <row r="4" ht="15.75" customHeight="1" spans="1:14">
      <c r="A4" s="85" t="s">
        <v>400</v>
      </c>
      <c r="B4" s="86" t="s">
        <v>413</v>
      </c>
      <c r="C4" s="86" t="s">
        <v>414</v>
      </c>
      <c r="D4" s="87" t="s">
        <v>134</v>
      </c>
      <c r="E4" s="87"/>
      <c r="F4" s="87"/>
      <c r="G4" s="87"/>
      <c r="H4" s="88"/>
      <c r="I4" s="87"/>
      <c r="J4" s="87"/>
      <c r="K4" s="87"/>
      <c r="L4" s="105"/>
      <c r="M4" s="88"/>
      <c r="N4" s="106"/>
    </row>
    <row r="5" ht="17.25" customHeight="1" spans="1:14">
      <c r="A5" s="89"/>
      <c r="B5" s="90"/>
      <c r="C5" s="90"/>
      <c r="D5" s="90" t="s">
        <v>30</v>
      </c>
      <c r="E5" s="90" t="s">
        <v>33</v>
      </c>
      <c r="F5" s="90" t="s">
        <v>406</v>
      </c>
      <c r="G5" s="90" t="s">
        <v>407</v>
      </c>
      <c r="H5" s="91" t="s">
        <v>408</v>
      </c>
      <c r="I5" s="107" t="s">
        <v>409</v>
      </c>
      <c r="J5" s="107"/>
      <c r="K5" s="107"/>
      <c r="L5" s="108"/>
      <c r="M5" s="109"/>
      <c r="N5" s="93"/>
    </row>
    <row r="6" ht="54" customHeight="1" spans="1:14">
      <c r="A6" s="92"/>
      <c r="B6" s="93"/>
      <c r="C6" s="93"/>
      <c r="D6" s="93"/>
      <c r="E6" s="93"/>
      <c r="F6" s="93"/>
      <c r="G6" s="93"/>
      <c r="H6" s="94"/>
      <c r="I6" s="93" t="s">
        <v>32</v>
      </c>
      <c r="J6" s="93" t="s">
        <v>39</v>
      </c>
      <c r="K6" s="93" t="s">
        <v>141</v>
      </c>
      <c r="L6" s="110" t="s">
        <v>41</v>
      </c>
      <c r="M6" s="94" t="s">
        <v>42</v>
      </c>
      <c r="N6" s="93" t="s">
        <v>43</v>
      </c>
    </row>
    <row r="7" ht="15" customHeight="1" spans="1:14">
      <c r="A7" s="92">
        <v>1</v>
      </c>
      <c r="B7" s="93">
        <v>2</v>
      </c>
      <c r="C7" s="93">
        <v>3</v>
      </c>
      <c r="D7" s="94">
        <v>4</v>
      </c>
      <c r="E7" s="94">
        <v>5</v>
      </c>
      <c r="F7" s="94">
        <v>6</v>
      </c>
      <c r="G7" s="94">
        <v>7</v>
      </c>
      <c r="H7" s="94">
        <v>8</v>
      </c>
      <c r="I7" s="94">
        <v>9</v>
      </c>
      <c r="J7" s="94">
        <v>10</v>
      </c>
      <c r="K7" s="94">
        <v>11</v>
      </c>
      <c r="L7" s="94">
        <v>12</v>
      </c>
      <c r="M7" s="94">
        <v>13</v>
      </c>
      <c r="N7" s="94">
        <v>14</v>
      </c>
    </row>
    <row r="8" ht="21" customHeight="1" spans="1:14">
      <c r="A8" s="95"/>
      <c r="B8" s="96"/>
      <c r="C8" s="96"/>
      <c r="D8" s="46"/>
      <c r="E8" s="46"/>
      <c r="F8" s="46"/>
      <c r="G8" s="46"/>
      <c r="H8" s="46"/>
      <c r="I8" s="46"/>
      <c r="J8" s="46"/>
      <c r="K8" s="46"/>
      <c r="L8" s="46"/>
      <c r="M8" s="46"/>
      <c r="N8" s="46"/>
    </row>
    <row r="9" ht="21" customHeight="1" spans="1:14">
      <c r="A9" s="95"/>
      <c r="B9" s="96"/>
      <c r="C9" s="96"/>
      <c r="D9" s="46"/>
      <c r="E9" s="46"/>
      <c r="F9" s="46"/>
      <c r="G9" s="46"/>
      <c r="H9" s="46"/>
      <c r="I9" s="46"/>
      <c r="J9" s="46"/>
      <c r="K9" s="46"/>
      <c r="L9" s="46"/>
      <c r="M9" s="46"/>
      <c r="N9" s="46"/>
    </row>
    <row r="10" ht="21" customHeight="1" spans="1:14">
      <c r="A10" s="97" t="s">
        <v>275</v>
      </c>
      <c r="B10" s="98"/>
      <c r="C10" s="99"/>
      <c r="D10" s="46"/>
      <c r="E10" s="46"/>
      <c r="F10" s="46"/>
      <c r="G10" s="46"/>
      <c r="H10" s="46"/>
      <c r="I10" s="46"/>
      <c r="J10" s="46"/>
      <c r="K10" s="46"/>
      <c r="L10" s="46"/>
      <c r="M10" s="46"/>
      <c r="N10" s="46"/>
    </row>
    <row r="11" customHeight="1" spans="1:1">
      <c r="A11" t="s">
        <v>415</v>
      </c>
    </row>
  </sheetData>
  <mergeCells count="14">
    <mergeCell ref="A1:N1"/>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E24" sqref="E24"/>
    </sheetView>
  </sheetViews>
  <sheetFormatPr defaultColWidth="9.14166666666667" defaultRowHeight="14.25" customHeight="1"/>
  <cols>
    <col min="1" max="1" width="76.275" customWidth="1"/>
    <col min="2" max="13" width="17.175" customWidth="1"/>
    <col min="14" max="14" width="17.0333333333333" customWidth="1"/>
  </cols>
  <sheetData>
    <row r="1" ht="13.5" customHeight="1" spans="1:14">
      <c r="A1" s="31" t="s">
        <v>416</v>
      </c>
      <c r="B1" s="31"/>
      <c r="C1" s="31"/>
      <c r="D1" s="31"/>
      <c r="E1" s="31"/>
      <c r="F1" s="31"/>
      <c r="G1" s="31"/>
      <c r="H1" s="31"/>
      <c r="I1" s="31"/>
      <c r="J1" s="31"/>
      <c r="K1" s="31"/>
      <c r="L1" s="31"/>
      <c r="M1" s="31"/>
      <c r="N1" s="50"/>
    </row>
    <row r="2" ht="27.75" customHeight="1" spans="1:14">
      <c r="A2" s="73" t="s">
        <v>417</v>
      </c>
      <c r="B2" s="33"/>
      <c r="C2" s="33"/>
      <c r="D2" s="33"/>
      <c r="E2" s="33"/>
      <c r="F2" s="33"/>
      <c r="G2" s="33"/>
      <c r="H2" s="33"/>
      <c r="I2" s="33"/>
      <c r="J2" s="33"/>
      <c r="K2" s="33"/>
      <c r="L2" s="33"/>
      <c r="M2" s="33"/>
      <c r="N2" s="33"/>
    </row>
    <row r="3" ht="18" customHeight="1" spans="1:14">
      <c r="A3" s="74" t="str">
        <f>"单位名称："&amp;"玉溪市残疾人联合会"</f>
        <v>单位名称：玉溪市残疾人联合会</v>
      </c>
      <c r="B3" s="75"/>
      <c r="C3" s="75"/>
      <c r="D3" s="76"/>
      <c r="E3" s="77"/>
      <c r="F3" s="77"/>
      <c r="G3" s="77"/>
      <c r="H3" s="77"/>
      <c r="I3" s="77"/>
      <c r="N3" s="79" t="s">
        <v>2</v>
      </c>
    </row>
    <row r="4" ht="19.5" customHeight="1" spans="1:14">
      <c r="A4" s="36" t="s">
        <v>418</v>
      </c>
      <c r="B4" s="52" t="s">
        <v>134</v>
      </c>
      <c r="C4" s="53"/>
      <c r="D4" s="53"/>
      <c r="E4" s="52" t="s">
        <v>419</v>
      </c>
      <c r="F4" s="53"/>
      <c r="G4" s="53"/>
      <c r="H4" s="53"/>
      <c r="I4" s="53"/>
      <c r="J4" s="53"/>
      <c r="K4" s="53"/>
      <c r="L4" s="53"/>
      <c r="M4" s="53"/>
      <c r="N4" s="53"/>
    </row>
    <row r="5" ht="40.5" customHeight="1" spans="1:14">
      <c r="A5" s="42"/>
      <c r="B5" s="39" t="s">
        <v>30</v>
      </c>
      <c r="C5" s="35" t="s">
        <v>33</v>
      </c>
      <c r="D5" s="78" t="s">
        <v>420</v>
      </c>
      <c r="E5" s="43" t="s">
        <v>421</v>
      </c>
      <c r="F5" s="43" t="s">
        <v>422</v>
      </c>
      <c r="G5" s="43" t="s">
        <v>423</v>
      </c>
      <c r="H5" s="43" t="s">
        <v>424</v>
      </c>
      <c r="I5" s="43" t="s">
        <v>425</v>
      </c>
      <c r="J5" s="43" t="s">
        <v>426</v>
      </c>
      <c r="K5" s="43" t="s">
        <v>427</v>
      </c>
      <c r="L5" s="43" t="s">
        <v>428</v>
      </c>
      <c r="M5" s="43" t="s">
        <v>429</v>
      </c>
      <c r="N5" s="43" t="s">
        <v>430</v>
      </c>
    </row>
    <row r="6" ht="19.5" customHeight="1" spans="1:14">
      <c r="A6" s="43">
        <v>1</v>
      </c>
      <c r="B6" s="43">
        <v>2</v>
      </c>
      <c r="C6" s="43">
        <v>3</v>
      </c>
      <c r="D6" s="52">
        <v>4</v>
      </c>
      <c r="E6" s="43">
        <v>5</v>
      </c>
      <c r="F6" s="43">
        <v>6</v>
      </c>
      <c r="G6" s="43">
        <v>7</v>
      </c>
      <c r="H6" s="52">
        <v>8</v>
      </c>
      <c r="I6" s="43">
        <v>9</v>
      </c>
      <c r="J6" s="43">
        <v>10</v>
      </c>
      <c r="K6" s="43">
        <v>11</v>
      </c>
      <c r="L6" s="52">
        <v>12</v>
      </c>
      <c r="M6" s="43">
        <v>13</v>
      </c>
      <c r="N6" s="43">
        <v>14</v>
      </c>
    </row>
    <row r="7" ht="20.25" customHeight="1" spans="1:14">
      <c r="A7" s="44" t="s">
        <v>64</v>
      </c>
      <c r="B7" s="46">
        <v>3999300</v>
      </c>
      <c r="C7" s="46">
        <v>1241200</v>
      </c>
      <c r="D7" s="46">
        <v>2758100</v>
      </c>
      <c r="E7" s="46">
        <v>513700</v>
      </c>
      <c r="F7" s="46">
        <v>402800</v>
      </c>
      <c r="G7" s="46">
        <v>299800</v>
      </c>
      <c r="H7" s="46">
        <v>422000</v>
      </c>
      <c r="I7" s="46">
        <v>332000</v>
      </c>
      <c r="J7" s="46">
        <v>430000</v>
      </c>
      <c r="K7" s="46">
        <v>208400</v>
      </c>
      <c r="L7" s="46">
        <v>930800</v>
      </c>
      <c r="M7" s="46">
        <v>459800</v>
      </c>
      <c r="N7" s="46"/>
    </row>
    <row r="8" ht="20.25" customHeight="1" spans="1:14">
      <c r="A8" s="44" t="s">
        <v>64</v>
      </c>
      <c r="B8" s="46">
        <v>3999300</v>
      </c>
      <c r="C8" s="46">
        <v>1241200</v>
      </c>
      <c r="D8" s="46">
        <v>2758100</v>
      </c>
      <c r="E8" s="46">
        <v>513700</v>
      </c>
      <c r="F8" s="46">
        <v>402800</v>
      </c>
      <c r="G8" s="46">
        <v>299800</v>
      </c>
      <c r="H8" s="46">
        <v>422000</v>
      </c>
      <c r="I8" s="46">
        <v>332000</v>
      </c>
      <c r="J8" s="46">
        <v>430000</v>
      </c>
      <c r="K8" s="46">
        <v>208400</v>
      </c>
      <c r="L8" s="46">
        <v>930800</v>
      </c>
      <c r="M8" s="46">
        <v>459800</v>
      </c>
      <c r="N8" s="46"/>
    </row>
    <row r="9" ht="20.25" customHeight="1" spans="1:14">
      <c r="A9" s="44" t="str">
        <f>"      "&amp;"市级残疾人就业保障金（县区）经费"</f>
        <v>      市级残疾人就业保障金（县区）经费</v>
      </c>
      <c r="B9" s="46">
        <v>1241200</v>
      </c>
      <c r="C9" s="46">
        <v>1241200</v>
      </c>
      <c r="D9" s="46"/>
      <c r="E9" s="46">
        <v>170600</v>
      </c>
      <c r="F9" s="46">
        <v>111800</v>
      </c>
      <c r="G9" s="46">
        <v>85800</v>
      </c>
      <c r="H9" s="46">
        <v>132000</v>
      </c>
      <c r="I9" s="46">
        <v>106000</v>
      </c>
      <c r="J9" s="46">
        <v>245000</v>
      </c>
      <c r="K9" s="46">
        <v>19400</v>
      </c>
      <c r="L9" s="46">
        <v>206800</v>
      </c>
      <c r="M9" s="46">
        <v>163800</v>
      </c>
      <c r="N9" s="46"/>
    </row>
    <row r="10" ht="20.25" customHeight="1" spans="1:14">
      <c r="A10" s="44" t="str">
        <f>"      "&amp;"市级残疾人事业彩票公益金（县区）经费"</f>
        <v>      市级残疾人事业彩票公益金（县区）经费</v>
      </c>
      <c r="B10" s="46">
        <v>2758100</v>
      </c>
      <c r="C10" s="46"/>
      <c r="D10" s="46">
        <v>2758100</v>
      </c>
      <c r="E10" s="46">
        <v>343100</v>
      </c>
      <c r="F10" s="46">
        <v>291000</v>
      </c>
      <c r="G10" s="46">
        <v>214000</v>
      </c>
      <c r="H10" s="46">
        <v>290000</v>
      </c>
      <c r="I10" s="46">
        <v>226000</v>
      </c>
      <c r="J10" s="46">
        <v>185000</v>
      </c>
      <c r="K10" s="46">
        <v>189000</v>
      </c>
      <c r="L10" s="46">
        <v>724000</v>
      </c>
      <c r="M10" s="46">
        <v>296000</v>
      </c>
      <c r="N10" s="46"/>
    </row>
    <row r="11" ht="20.25" customHeight="1" spans="1:14">
      <c r="A11" s="70" t="s">
        <v>30</v>
      </c>
      <c r="B11" s="46">
        <v>3999300</v>
      </c>
      <c r="C11" s="46">
        <v>1241200</v>
      </c>
      <c r="D11" s="46">
        <v>2758100</v>
      </c>
      <c r="E11" s="46">
        <v>513700</v>
      </c>
      <c r="F11" s="46">
        <v>402800</v>
      </c>
      <c r="G11" s="46">
        <v>299800</v>
      </c>
      <c r="H11" s="46">
        <v>422000</v>
      </c>
      <c r="I11" s="46">
        <v>332000</v>
      </c>
      <c r="J11" s="46">
        <v>430000</v>
      </c>
      <c r="K11" s="46">
        <v>208400</v>
      </c>
      <c r="L11" s="46">
        <v>930800</v>
      </c>
      <c r="M11" s="46">
        <v>459800</v>
      </c>
      <c r="N11" s="46"/>
    </row>
  </sheetData>
  <mergeCells count="6">
    <mergeCell ref="A1:N1"/>
    <mergeCell ref="A2:N2"/>
    <mergeCell ref="A3:I3"/>
    <mergeCell ref="B4:D4"/>
    <mergeCell ref="E4:N4"/>
    <mergeCell ref="A4:A5"/>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2"/>
  <sheetViews>
    <sheetView showZeros="0" topLeftCell="A9" workbookViewId="0">
      <selection activeCell="C20" sqref="C20"/>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7.45" customWidth="1"/>
  </cols>
  <sheetData>
    <row r="1" customHeight="1" spans="1:10">
      <c r="A1" s="31" t="s">
        <v>431</v>
      </c>
      <c r="B1" s="31"/>
      <c r="C1" s="31"/>
      <c r="D1" s="31"/>
      <c r="E1" s="31"/>
      <c r="F1" s="31"/>
      <c r="G1" s="31"/>
      <c r="H1" s="31"/>
      <c r="I1" s="31"/>
      <c r="J1" s="50"/>
    </row>
    <row r="2" ht="28.5" customHeight="1" spans="1:10">
      <c r="A2" s="65" t="s">
        <v>432</v>
      </c>
      <c r="B2" s="66"/>
      <c r="C2" s="66"/>
      <c r="D2" s="66"/>
      <c r="E2" s="66"/>
      <c r="F2" s="67"/>
      <c r="G2" s="66"/>
      <c r="H2" s="67"/>
      <c r="I2" s="67"/>
      <c r="J2" s="66"/>
    </row>
    <row r="3" ht="15" customHeight="1" spans="1:1">
      <c r="A3" s="5" t="str">
        <f>"单位名称："&amp;"玉溪市残疾人联合会"</f>
        <v>单位名称：玉溪市残疾人联合会</v>
      </c>
    </row>
    <row r="4" ht="14.25" customHeight="1" spans="1:10">
      <c r="A4" s="68" t="s">
        <v>278</v>
      </c>
      <c r="B4" s="68" t="s">
        <v>279</v>
      </c>
      <c r="C4" s="68" t="s">
        <v>280</v>
      </c>
      <c r="D4" s="68" t="s">
        <v>281</v>
      </c>
      <c r="E4" s="68" t="s">
        <v>282</v>
      </c>
      <c r="F4" s="55" t="s">
        <v>283</v>
      </c>
      <c r="G4" s="68" t="s">
        <v>284</v>
      </c>
      <c r="H4" s="55" t="s">
        <v>285</v>
      </c>
      <c r="I4" s="55" t="s">
        <v>286</v>
      </c>
      <c r="J4" s="68" t="s">
        <v>287</v>
      </c>
    </row>
    <row r="5" ht="14.25" customHeight="1" spans="1:10">
      <c r="A5" s="68">
        <v>1</v>
      </c>
      <c r="B5" s="68">
        <v>2</v>
      </c>
      <c r="C5" s="68">
        <v>3</v>
      </c>
      <c r="D5" s="68">
        <v>4</v>
      </c>
      <c r="E5" s="68">
        <v>5</v>
      </c>
      <c r="F5" s="55">
        <v>6</v>
      </c>
      <c r="G5" s="68">
        <v>7</v>
      </c>
      <c r="H5" s="55">
        <v>8</v>
      </c>
      <c r="I5" s="55">
        <v>9</v>
      </c>
      <c r="J5" s="68">
        <v>10</v>
      </c>
    </row>
    <row r="6" ht="15" customHeight="1" spans="1:10">
      <c r="A6" s="27" t="s">
        <v>64</v>
      </c>
      <c r="B6" s="69"/>
      <c r="C6" s="69"/>
      <c r="D6" s="69"/>
      <c r="E6" s="70"/>
      <c r="F6" s="71"/>
      <c r="G6" s="70"/>
      <c r="H6" s="71"/>
      <c r="I6" s="71"/>
      <c r="J6" s="70"/>
    </row>
    <row r="7" ht="33.75" customHeight="1" spans="1:10">
      <c r="A7" s="72" t="s">
        <v>64</v>
      </c>
      <c r="B7" s="27"/>
      <c r="C7" s="27"/>
      <c r="D7" s="27"/>
      <c r="E7" s="27"/>
      <c r="F7" s="27"/>
      <c r="G7" s="44"/>
      <c r="H7" s="27"/>
      <c r="I7" s="27"/>
      <c r="J7" s="27"/>
    </row>
    <row r="8" ht="33.75" customHeight="1" spans="1:10">
      <c r="A8" s="27" t="s">
        <v>267</v>
      </c>
      <c r="B8" s="27" t="s">
        <v>332</v>
      </c>
      <c r="C8" s="27" t="s">
        <v>289</v>
      </c>
      <c r="D8" s="27" t="s">
        <v>290</v>
      </c>
      <c r="E8" s="27" t="s">
        <v>333</v>
      </c>
      <c r="F8" s="27" t="s">
        <v>292</v>
      </c>
      <c r="G8" s="44" t="s">
        <v>312</v>
      </c>
      <c r="H8" s="27" t="s">
        <v>294</v>
      </c>
      <c r="I8" s="27" t="s">
        <v>295</v>
      </c>
      <c r="J8" s="27" t="s">
        <v>334</v>
      </c>
    </row>
    <row r="9" ht="33.75" customHeight="1" spans="1:10">
      <c r="A9" s="27"/>
      <c r="B9" s="27"/>
      <c r="C9" s="27" t="s">
        <v>289</v>
      </c>
      <c r="D9" s="27" t="s">
        <v>290</v>
      </c>
      <c r="E9" s="27" t="s">
        <v>335</v>
      </c>
      <c r="F9" s="27" t="s">
        <v>292</v>
      </c>
      <c r="G9" s="44" t="s">
        <v>336</v>
      </c>
      <c r="H9" s="27" t="s">
        <v>337</v>
      </c>
      <c r="I9" s="27" t="s">
        <v>295</v>
      </c>
      <c r="J9" s="27" t="s">
        <v>338</v>
      </c>
    </row>
    <row r="10" ht="33.75" customHeight="1" spans="1:10">
      <c r="A10" s="27"/>
      <c r="B10" s="27"/>
      <c r="C10" s="27" t="s">
        <v>289</v>
      </c>
      <c r="D10" s="27" t="s">
        <v>303</v>
      </c>
      <c r="E10" s="27" t="s">
        <v>304</v>
      </c>
      <c r="F10" s="27" t="s">
        <v>305</v>
      </c>
      <c r="G10" s="44" t="s">
        <v>339</v>
      </c>
      <c r="H10" s="27" t="s">
        <v>340</v>
      </c>
      <c r="I10" s="27" t="s">
        <v>308</v>
      </c>
      <c r="J10" s="27" t="s">
        <v>309</v>
      </c>
    </row>
    <row r="11" ht="33.75" customHeight="1" spans="1:10">
      <c r="A11" s="27"/>
      <c r="B11" s="27"/>
      <c r="C11" s="27" t="s">
        <v>315</v>
      </c>
      <c r="D11" s="27" t="s">
        <v>341</v>
      </c>
      <c r="E11" s="27" t="s">
        <v>342</v>
      </c>
      <c r="F11" s="27" t="s">
        <v>318</v>
      </c>
      <c r="G11" s="44" t="s">
        <v>343</v>
      </c>
      <c r="H11" s="27" t="s">
        <v>307</v>
      </c>
      <c r="I11" s="27" t="s">
        <v>308</v>
      </c>
      <c r="J11" s="27" t="s">
        <v>344</v>
      </c>
    </row>
    <row r="12" ht="33.75" customHeight="1" spans="1:10">
      <c r="A12" s="27"/>
      <c r="B12" s="27"/>
      <c r="C12" s="27" t="s">
        <v>315</v>
      </c>
      <c r="D12" s="27" t="s">
        <v>316</v>
      </c>
      <c r="E12" s="27" t="s">
        <v>321</v>
      </c>
      <c r="F12" s="27" t="s">
        <v>318</v>
      </c>
      <c r="G12" s="44" t="s">
        <v>322</v>
      </c>
      <c r="H12" s="27" t="s">
        <v>307</v>
      </c>
      <c r="I12" s="27" t="s">
        <v>308</v>
      </c>
      <c r="J12" s="27" t="s">
        <v>323</v>
      </c>
    </row>
    <row r="13" ht="33.75" customHeight="1" spans="1:10">
      <c r="A13" s="27"/>
      <c r="B13" s="27"/>
      <c r="C13" s="27" t="s">
        <v>315</v>
      </c>
      <c r="D13" s="27" t="s">
        <v>345</v>
      </c>
      <c r="E13" s="27" t="s">
        <v>346</v>
      </c>
      <c r="F13" s="27" t="s">
        <v>318</v>
      </c>
      <c r="G13" s="44" t="s">
        <v>347</v>
      </c>
      <c r="H13" s="27" t="s">
        <v>307</v>
      </c>
      <c r="I13" s="27" t="s">
        <v>308</v>
      </c>
      <c r="J13" s="27" t="s">
        <v>348</v>
      </c>
    </row>
    <row r="14" ht="33.75" customHeight="1" spans="1:10">
      <c r="A14" s="27"/>
      <c r="B14" s="27"/>
      <c r="C14" s="27" t="s">
        <v>324</v>
      </c>
      <c r="D14" s="27" t="s">
        <v>325</v>
      </c>
      <c r="E14" s="27" t="s">
        <v>349</v>
      </c>
      <c r="F14" s="27" t="s">
        <v>292</v>
      </c>
      <c r="G14" s="44" t="s">
        <v>350</v>
      </c>
      <c r="H14" s="27" t="s">
        <v>307</v>
      </c>
      <c r="I14" s="27" t="s">
        <v>308</v>
      </c>
      <c r="J14" s="27" t="s">
        <v>351</v>
      </c>
    </row>
    <row r="15" ht="33.75" customHeight="1" spans="1:10">
      <c r="A15" s="27" t="s">
        <v>273</v>
      </c>
      <c r="B15" s="27" t="s">
        <v>373</v>
      </c>
      <c r="C15" s="27" t="s">
        <v>289</v>
      </c>
      <c r="D15" s="27" t="s">
        <v>290</v>
      </c>
      <c r="E15" s="27" t="s">
        <v>374</v>
      </c>
      <c r="F15" s="27" t="s">
        <v>292</v>
      </c>
      <c r="G15" s="44" t="s">
        <v>375</v>
      </c>
      <c r="H15" s="27" t="s">
        <v>376</v>
      </c>
      <c r="I15" s="27" t="s">
        <v>295</v>
      </c>
      <c r="J15" s="27" t="s">
        <v>377</v>
      </c>
    </row>
    <row r="16" ht="33.75" customHeight="1" spans="1:10">
      <c r="A16" s="27"/>
      <c r="B16" s="27"/>
      <c r="C16" s="27" t="s">
        <v>289</v>
      </c>
      <c r="D16" s="27" t="s">
        <v>290</v>
      </c>
      <c r="E16" s="27" t="s">
        <v>378</v>
      </c>
      <c r="F16" s="27" t="s">
        <v>292</v>
      </c>
      <c r="G16" s="44" t="s">
        <v>379</v>
      </c>
      <c r="H16" s="27" t="s">
        <v>301</v>
      </c>
      <c r="I16" s="27" t="s">
        <v>295</v>
      </c>
      <c r="J16" s="27" t="s">
        <v>380</v>
      </c>
    </row>
    <row r="17" ht="33.75" customHeight="1" spans="1:10">
      <c r="A17" s="27"/>
      <c r="B17" s="27"/>
      <c r="C17" s="27" t="s">
        <v>289</v>
      </c>
      <c r="D17" s="27" t="s">
        <v>290</v>
      </c>
      <c r="E17" s="27" t="s">
        <v>381</v>
      </c>
      <c r="F17" s="27" t="s">
        <v>292</v>
      </c>
      <c r="G17" s="44" t="s">
        <v>379</v>
      </c>
      <c r="H17" s="27" t="s">
        <v>301</v>
      </c>
      <c r="I17" s="27" t="s">
        <v>295</v>
      </c>
      <c r="J17" s="27" t="s">
        <v>382</v>
      </c>
    </row>
    <row r="18" ht="33.75" customHeight="1" spans="1:10">
      <c r="A18" s="27"/>
      <c r="B18" s="27"/>
      <c r="C18" s="27" t="s">
        <v>289</v>
      </c>
      <c r="D18" s="27" t="s">
        <v>310</v>
      </c>
      <c r="E18" s="27" t="s">
        <v>311</v>
      </c>
      <c r="F18" s="27" t="s">
        <v>318</v>
      </c>
      <c r="G18" s="44" t="s">
        <v>383</v>
      </c>
      <c r="H18" s="27" t="s">
        <v>384</v>
      </c>
      <c r="I18" s="27" t="s">
        <v>295</v>
      </c>
      <c r="J18" s="27" t="s">
        <v>385</v>
      </c>
    </row>
    <row r="19" ht="33.75" customHeight="1" spans="1:10">
      <c r="A19" s="27"/>
      <c r="B19" s="27"/>
      <c r="C19" s="27" t="s">
        <v>315</v>
      </c>
      <c r="D19" s="27" t="s">
        <v>341</v>
      </c>
      <c r="E19" s="27" t="s">
        <v>386</v>
      </c>
      <c r="F19" s="27" t="s">
        <v>318</v>
      </c>
      <c r="G19" s="44" t="s">
        <v>387</v>
      </c>
      <c r="H19" s="27"/>
      <c r="I19" s="27" t="s">
        <v>308</v>
      </c>
      <c r="J19" s="27" t="s">
        <v>388</v>
      </c>
    </row>
    <row r="20" ht="33.75" customHeight="1" spans="1:10">
      <c r="A20" s="27"/>
      <c r="B20" s="27"/>
      <c r="C20" s="27" t="s">
        <v>315</v>
      </c>
      <c r="D20" s="27" t="s">
        <v>316</v>
      </c>
      <c r="E20" s="27" t="s">
        <v>389</v>
      </c>
      <c r="F20" s="27" t="s">
        <v>318</v>
      </c>
      <c r="G20" s="44" t="s">
        <v>343</v>
      </c>
      <c r="H20" s="27"/>
      <c r="I20" s="27" t="s">
        <v>308</v>
      </c>
      <c r="J20" s="27" t="s">
        <v>390</v>
      </c>
    </row>
    <row r="21" ht="33.75" customHeight="1" spans="1:10">
      <c r="A21" s="27"/>
      <c r="B21" s="27"/>
      <c r="C21" s="27" t="s">
        <v>315</v>
      </c>
      <c r="D21" s="27" t="s">
        <v>316</v>
      </c>
      <c r="E21" s="27" t="s">
        <v>391</v>
      </c>
      <c r="F21" s="27" t="s">
        <v>318</v>
      </c>
      <c r="G21" s="44" t="s">
        <v>350</v>
      </c>
      <c r="H21" s="27" t="s">
        <v>307</v>
      </c>
      <c r="I21" s="27" t="s">
        <v>308</v>
      </c>
      <c r="J21" s="27" t="s">
        <v>392</v>
      </c>
    </row>
    <row r="22" ht="33.75" customHeight="1" spans="1:10">
      <c r="A22" s="27"/>
      <c r="B22" s="27"/>
      <c r="C22" s="27" t="s">
        <v>324</v>
      </c>
      <c r="D22" s="27" t="s">
        <v>325</v>
      </c>
      <c r="E22" s="27" t="s">
        <v>391</v>
      </c>
      <c r="F22" s="27" t="s">
        <v>292</v>
      </c>
      <c r="G22" s="44" t="s">
        <v>350</v>
      </c>
      <c r="H22" s="27" t="s">
        <v>307</v>
      </c>
      <c r="I22" s="27" t="s">
        <v>308</v>
      </c>
      <c r="J22" s="27" t="s">
        <v>392</v>
      </c>
    </row>
  </sheetData>
  <mergeCells count="7">
    <mergeCell ref="A1:J1"/>
    <mergeCell ref="A2:J2"/>
    <mergeCell ref="A3:H3"/>
    <mergeCell ref="A8:A14"/>
    <mergeCell ref="A15:A22"/>
    <mergeCell ref="B8:B14"/>
    <mergeCell ref="B15:B22"/>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9" sqref="A9"/>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6" width="8.98333333333333" customWidth="1"/>
    <col min="7" max="8" width="15.1333333333333" customWidth="1"/>
  </cols>
  <sheetData>
    <row r="1" ht="18.75" customHeight="1" spans="1:8">
      <c r="A1" s="56" t="s">
        <v>433</v>
      </c>
      <c r="B1" s="56"/>
      <c r="C1" s="56"/>
      <c r="D1" s="56"/>
      <c r="E1" s="56"/>
      <c r="F1" s="56"/>
      <c r="G1" s="56"/>
      <c r="H1" s="56" t="s">
        <v>433</v>
      </c>
    </row>
    <row r="2" ht="28.5" customHeight="1" spans="1:8">
      <c r="A2" s="57" t="s">
        <v>434</v>
      </c>
      <c r="B2" s="57"/>
      <c r="C2" s="57"/>
      <c r="D2" s="57"/>
      <c r="E2" s="57"/>
      <c r="F2" s="57"/>
      <c r="G2" s="57"/>
      <c r="H2" s="57"/>
    </row>
    <row r="3" ht="18.75" customHeight="1" spans="1:8">
      <c r="A3" s="58" t="str">
        <f>"单位名称："&amp;"玉溪市残疾人联合会"</f>
        <v>单位名称：玉溪市残疾人联合会</v>
      </c>
      <c r="B3" s="58"/>
      <c r="C3" s="58"/>
      <c r="D3" s="58"/>
      <c r="E3" s="58"/>
      <c r="F3" s="58"/>
      <c r="G3" s="58"/>
      <c r="H3" s="58"/>
    </row>
    <row r="4" ht="18.75" customHeight="1" spans="1:8">
      <c r="A4" s="59" t="s">
        <v>127</v>
      </c>
      <c r="B4" s="59" t="s">
        <v>435</v>
      </c>
      <c r="C4" s="59" t="s">
        <v>436</v>
      </c>
      <c r="D4" s="59" t="s">
        <v>437</v>
      </c>
      <c r="E4" s="59" t="s">
        <v>438</v>
      </c>
      <c r="F4" s="59" t="s">
        <v>439</v>
      </c>
      <c r="G4" s="59"/>
      <c r="H4" s="59"/>
    </row>
    <row r="5" ht="18.75" customHeight="1" spans="1:8">
      <c r="A5" s="59"/>
      <c r="B5" s="59"/>
      <c r="C5" s="59"/>
      <c r="D5" s="59"/>
      <c r="E5" s="59"/>
      <c r="F5" s="59" t="s">
        <v>404</v>
      </c>
      <c r="G5" s="59" t="s">
        <v>440</v>
      </c>
      <c r="H5" s="59" t="s">
        <v>441</v>
      </c>
    </row>
    <row r="6" ht="18.75" customHeight="1" spans="1:8">
      <c r="A6" s="60" t="s">
        <v>44</v>
      </c>
      <c r="B6" s="60" t="s">
        <v>45</v>
      </c>
      <c r="C6" s="60" t="s">
        <v>46</v>
      </c>
      <c r="D6" s="60" t="s">
        <v>47</v>
      </c>
      <c r="E6" s="60" t="s">
        <v>48</v>
      </c>
      <c r="F6" s="60" t="s">
        <v>49</v>
      </c>
      <c r="G6" s="60" t="s">
        <v>50</v>
      </c>
      <c r="H6" s="60" t="s">
        <v>51</v>
      </c>
    </row>
    <row r="7" ht="18" customHeight="1" spans="1:8">
      <c r="A7" s="61"/>
      <c r="B7" s="61"/>
      <c r="C7" s="61"/>
      <c r="D7" s="61"/>
      <c r="E7" s="62"/>
      <c r="F7" s="63"/>
      <c r="G7" s="64"/>
      <c r="H7" s="64"/>
    </row>
    <row r="8" ht="18" customHeight="1" spans="1:8">
      <c r="A8" s="62" t="s">
        <v>30</v>
      </c>
      <c r="B8" s="62"/>
      <c r="C8" s="62"/>
      <c r="D8" s="62"/>
      <c r="E8" s="62"/>
      <c r="F8" s="63"/>
      <c r="G8" s="64"/>
      <c r="H8" s="64"/>
    </row>
    <row r="9" customHeight="1" spans="1:1">
      <c r="A9" t="s">
        <v>442</v>
      </c>
    </row>
  </sheetData>
  <mergeCells count="10">
    <mergeCell ref="A1:H1"/>
    <mergeCell ref="A2:H2"/>
    <mergeCell ref="A3:H3"/>
    <mergeCell ref="F4:H4"/>
    <mergeCell ref="A8:E8"/>
    <mergeCell ref="A4:A5"/>
    <mergeCell ref="B4:B5"/>
    <mergeCell ref="C4:C5"/>
    <mergeCell ref="D4:D5"/>
    <mergeCell ref="E4:E5"/>
  </mergeCells>
  <pageMargins left="0.75" right="0.75" top="1" bottom="1" header="0.5" footer="0.5"/>
  <pageSetup paperSize="1" pageOrder="overThenDown"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F22" sqref="F22"/>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A1" s="31" t="s">
        <v>443</v>
      </c>
      <c r="B1" s="31"/>
      <c r="C1" s="31"/>
      <c r="D1" s="32"/>
      <c r="E1" s="32"/>
      <c r="F1" s="32"/>
      <c r="G1" s="32"/>
      <c r="H1" s="31"/>
      <c r="I1" s="31"/>
      <c r="J1" s="31"/>
      <c r="K1" s="50"/>
    </row>
    <row r="2" ht="28.5" customHeight="1" spans="1:11">
      <c r="A2" s="33" t="s">
        <v>444</v>
      </c>
      <c r="B2" s="33"/>
      <c r="C2" s="33"/>
      <c r="D2" s="33"/>
      <c r="E2" s="33"/>
      <c r="F2" s="33"/>
      <c r="G2" s="33"/>
      <c r="H2" s="33"/>
      <c r="I2" s="33"/>
      <c r="J2" s="33"/>
      <c r="K2" s="33"/>
    </row>
    <row r="3" ht="13.5" customHeight="1" spans="1:11">
      <c r="A3" s="5" t="str">
        <f>"单位名称："&amp;"玉溪市残疾人联合会"</f>
        <v>单位名称：玉溪市残疾人联合会</v>
      </c>
      <c r="B3" s="6"/>
      <c r="C3" s="6"/>
      <c r="D3" s="6"/>
      <c r="E3" s="6"/>
      <c r="F3" s="6"/>
      <c r="G3" s="6"/>
      <c r="H3" s="7"/>
      <c r="I3" s="7"/>
      <c r="J3" s="7"/>
      <c r="K3" s="51" t="s">
        <v>2</v>
      </c>
    </row>
    <row r="4" ht="21.75" customHeight="1" spans="1:11">
      <c r="A4" s="34" t="s">
        <v>236</v>
      </c>
      <c r="B4" s="34" t="s">
        <v>129</v>
      </c>
      <c r="C4" s="34" t="s">
        <v>237</v>
      </c>
      <c r="D4" s="35" t="s">
        <v>130</v>
      </c>
      <c r="E4" s="35" t="s">
        <v>131</v>
      </c>
      <c r="F4" s="35" t="s">
        <v>132</v>
      </c>
      <c r="G4" s="35" t="s">
        <v>133</v>
      </c>
      <c r="H4" s="36" t="s">
        <v>30</v>
      </c>
      <c r="I4" s="52" t="s">
        <v>445</v>
      </c>
      <c r="J4" s="53"/>
      <c r="K4" s="54"/>
    </row>
    <row r="5" ht="21.75" customHeight="1" spans="1:11">
      <c r="A5" s="37"/>
      <c r="B5" s="37"/>
      <c r="C5" s="37"/>
      <c r="D5" s="38"/>
      <c r="E5" s="38"/>
      <c r="F5" s="38"/>
      <c r="G5" s="38"/>
      <c r="H5" s="39"/>
      <c r="I5" s="35" t="s">
        <v>33</v>
      </c>
      <c r="J5" s="35" t="s">
        <v>34</v>
      </c>
      <c r="K5" s="35" t="s">
        <v>35</v>
      </c>
    </row>
    <row r="6" ht="40.5" customHeight="1" spans="1:11">
      <c r="A6" s="40"/>
      <c r="B6" s="40"/>
      <c r="C6" s="40"/>
      <c r="D6" s="41"/>
      <c r="E6" s="41"/>
      <c r="F6" s="41"/>
      <c r="G6" s="41"/>
      <c r="H6" s="42"/>
      <c r="I6" s="41" t="s">
        <v>32</v>
      </c>
      <c r="J6" s="41"/>
      <c r="K6" s="41"/>
    </row>
    <row r="7" ht="15" customHeight="1" spans="1:11">
      <c r="A7" s="43">
        <v>1</v>
      </c>
      <c r="B7" s="43">
        <v>2</v>
      </c>
      <c r="C7" s="43">
        <v>3</v>
      </c>
      <c r="D7" s="43">
        <v>4</v>
      </c>
      <c r="E7" s="43">
        <v>5</v>
      </c>
      <c r="F7" s="43">
        <v>6</v>
      </c>
      <c r="G7" s="43">
        <v>7</v>
      </c>
      <c r="H7" s="43">
        <v>8</v>
      </c>
      <c r="I7" s="43">
        <v>9</v>
      </c>
      <c r="J7" s="55">
        <v>10</v>
      </c>
      <c r="K7" s="55">
        <v>11</v>
      </c>
    </row>
    <row r="8" ht="30.65" customHeight="1" spans="1:11">
      <c r="A8" s="44"/>
      <c r="B8" s="45"/>
      <c r="C8" s="44"/>
      <c r="D8" s="44"/>
      <c r="E8" s="44"/>
      <c r="F8" s="44"/>
      <c r="G8" s="44"/>
      <c r="H8" s="46"/>
      <c r="I8" s="46"/>
      <c r="J8" s="46"/>
      <c r="K8" s="46"/>
    </row>
    <row r="9" ht="30.65" customHeight="1" spans="1:11">
      <c r="A9" s="45"/>
      <c r="B9" s="45"/>
      <c r="C9" s="45"/>
      <c r="D9" s="45"/>
      <c r="E9" s="45"/>
      <c r="F9" s="45"/>
      <c r="G9" s="45"/>
      <c r="H9" s="46"/>
      <c r="I9" s="46"/>
      <c r="J9" s="46"/>
      <c r="K9" s="46"/>
    </row>
    <row r="10" ht="18.75" customHeight="1" spans="1:11">
      <c r="A10" s="47" t="s">
        <v>275</v>
      </c>
      <c r="B10" s="48"/>
      <c r="C10" s="48"/>
      <c r="D10" s="48"/>
      <c r="E10" s="48"/>
      <c r="F10" s="48"/>
      <c r="G10" s="49"/>
      <c r="H10" s="46"/>
      <c r="I10" s="46"/>
      <c r="J10" s="46"/>
      <c r="K10" s="46"/>
    </row>
    <row r="11" customHeight="1" spans="1:1">
      <c r="A11" t="s">
        <v>446</v>
      </c>
    </row>
  </sheetData>
  <mergeCells count="16">
    <mergeCell ref="A1:K1"/>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G1"/>
    </sheetView>
  </sheetViews>
  <sheetFormatPr defaultColWidth="9.14166666666667" defaultRowHeight="14.25" customHeight="1" outlineLevelCol="6"/>
  <cols>
    <col min="1" max="1" width="37.7416666666667" customWidth="1"/>
    <col min="2" max="2" width="15.5666666666667" customWidth="1"/>
    <col min="3" max="3" width="57.4166666666667" customWidth="1"/>
    <col min="4" max="4" width="9.7" customWidth="1"/>
    <col min="5" max="7" width="19.8416666666667" customWidth="1"/>
  </cols>
  <sheetData>
    <row r="1" ht="13.5" customHeight="1" spans="1:7">
      <c r="A1" s="1" t="s">
        <v>447</v>
      </c>
      <c r="B1" s="1"/>
      <c r="C1" s="1"/>
      <c r="D1" s="2"/>
      <c r="E1" s="1"/>
      <c r="F1" s="1"/>
      <c r="G1" s="3"/>
    </row>
    <row r="2" ht="27.75" customHeight="1" spans="1:7">
      <c r="A2" s="4" t="s">
        <v>448</v>
      </c>
      <c r="B2" s="4"/>
      <c r="C2" s="4"/>
      <c r="D2" s="4"/>
      <c r="E2" s="4"/>
      <c r="F2" s="4"/>
      <c r="G2" s="4"/>
    </row>
    <row r="3" ht="13.5" customHeight="1" spans="1:7">
      <c r="A3" s="5" t="str">
        <f>"单位名称："&amp;"玉溪市残疾人联合会"</f>
        <v>单位名称：玉溪市残疾人联合会</v>
      </c>
      <c r="B3" s="6"/>
      <c r="C3" s="6"/>
      <c r="D3" s="6"/>
      <c r="E3" s="7"/>
      <c r="F3" s="7"/>
      <c r="G3" s="8" t="s">
        <v>2</v>
      </c>
    </row>
    <row r="4" ht="21.75" customHeight="1" spans="1:7">
      <c r="A4" s="9" t="s">
        <v>237</v>
      </c>
      <c r="B4" s="9" t="s">
        <v>236</v>
      </c>
      <c r="C4" s="9" t="s">
        <v>129</v>
      </c>
      <c r="D4" s="10" t="s">
        <v>449</v>
      </c>
      <c r="E4" s="11" t="s">
        <v>33</v>
      </c>
      <c r="F4" s="12"/>
      <c r="G4" s="13"/>
    </row>
    <row r="5" ht="21.75" customHeight="1" spans="1:7">
      <c r="A5" s="14"/>
      <c r="B5" s="14"/>
      <c r="C5" s="14"/>
      <c r="D5" s="15"/>
      <c r="E5" s="16" t="s">
        <v>450</v>
      </c>
      <c r="F5" s="10" t="s">
        <v>451</v>
      </c>
      <c r="G5" s="10" t="s">
        <v>452</v>
      </c>
    </row>
    <row r="6" ht="40.5" customHeight="1" spans="1:7">
      <c r="A6" s="17"/>
      <c r="B6" s="17"/>
      <c r="C6" s="17"/>
      <c r="D6" s="18"/>
      <c r="E6" s="19"/>
      <c r="F6" s="18" t="s">
        <v>32</v>
      </c>
      <c r="G6" s="18"/>
    </row>
    <row r="7" ht="15" customHeight="1" spans="1:7">
      <c r="A7" s="20">
        <v>1</v>
      </c>
      <c r="B7" s="20">
        <v>2</v>
      </c>
      <c r="C7" s="20">
        <v>3</v>
      </c>
      <c r="D7" s="20">
        <v>4</v>
      </c>
      <c r="E7" s="20">
        <v>5</v>
      </c>
      <c r="F7" s="20">
        <v>6</v>
      </c>
      <c r="G7" s="20">
        <v>7</v>
      </c>
    </row>
    <row r="8" ht="21" customHeight="1" spans="1:7">
      <c r="A8" s="21" t="s">
        <v>64</v>
      </c>
      <c r="B8" s="22"/>
      <c r="C8" s="22"/>
      <c r="D8" s="23"/>
      <c r="E8" s="24">
        <v>8965550</v>
      </c>
      <c r="F8" s="24"/>
      <c r="G8" s="24"/>
    </row>
    <row r="9" ht="21" customHeight="1" spans="1:7">
      <c r="A9" s="25" t="s">
        <v>64</v>
      </c>
      <c r="B9" s="21"/>
      <c r="C9" s="21"/>
      <c r="D9" s="26"/>
      <c r="E9" s="24">
        <v>8965550</v>
      </c>
      <c r="F9" s="24"/>
      <c r="G9" s="24"/>
    </row>
    <row r="10" ht="21" customHeight="1" spans="1:7">
      <c r="A10" s="27"/>
      <c r="B10" s="21" t="s">
        <v>453</v>
      </c>
      <c r="C10" s="21" t="s">
        <v>252</v>
      </c>
      <c r="D10" s="26" t="s">
        <v>454</v>
      </c>
      <c r="E10" s="24">
        <v>7724350</v>
      </c>
      <c r="F10" s="24"/>
      <c r="G10" s="24"/>
    </row>
    <row r="11" ht="21" customHeight="1" spans="1:7">
      <c r="A11" s="27"/>
      <c r="B11" s="21" t="s">
        <v>455</v>
      </c>
      <c r="C11" s="21" t="s">
        <v>267</v>
      </c>
      <c r="D11" s="26" t="s">
        <v>456</v>
      </c>
      <c r="E11" s="24">
        <v>1241200</v>
      </c>
      <c r="F11" s="24"/>
      <c r="G11" s="24"/>
    </row>
    <row r="12" ht="21" customHeight="1" spans="1:7">
      <c r="A12" s="28" t="s">
        <v>30</v>
      </c>
      <c r="B12" s="29" t="s">
        <v>457</v>
      </c>
      <c r="C12" s="29"/>
      <c r="D12" s="30"/>
      <c r="E12" s="24">
        <v>8965550</v>
      </c>
      <c r="F12" s="24"/>
      <c r="G12" s="24"/>
    </row>
  </sheetData>
  <mergeCells count="12">
    <mergeCell ref="A1:G1"/>
    <mergeCell ref="A2:G2"/>
    <mergeCell ref="A3:D3"/>
    <mergeCell ref="E4:G4"/>
    <mergeCell ref="A12:D12"/>
    <mergeCell ref="A4:A6"/>
    <mergeCell ref="B4:B6"/>
    <mergeCell ref="C4:C6"/>
    <mergeCell ref="D4:D6"/>
    <mergeCell ref="E5:E6"/>
    <mergeCell ref="F5:F6"/>
    <mergeCell ref="G5:G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黄丹阳</cp:lastModifiedBy>
  <dcterms:created xsi:type="dcterms:W3CDTF">2025-02-18T07:12:00Z</dcterms:created>
  <dcterms:modified xsi:type="dcterms:W3CDTF">2025-02-18T08:30:37Z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185ADAAE09824659BDAE00DBE91ECAFF</vt:lpwstr>
  </property>
  <property fmtid="{D5CDD505-2E9C-101B-9397-08002B2CF9AE}" pid="3" name="KSOProductBuildVer">
    <vt:lpwstr>2052-11.8.2.12309</vt:lpwstr>
  </property>
</Properties>
</file>